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SS 1\Desktop\Мои документы\Исполнение бюджета\2024\1 полугодие\Совет\"/>
    </mc:Choice>
  </mc:AlternateContent>
  <bookViews>
    <workbookView xWindow="0" yWindow="0" windowWidth="26865" windowHeight="12315"/>
  </bookViews>
  <sheets>
    <sheet name="Документ" sheetId="2" r:id="rId1"/>
  </sheets>
  <definedNames>
    <definedName name="_xlnm.Print_Titles" localSheetId="0">Документ!$9:$10</definedName>
  </definedNames>
  <calcPr calcId="152511"/>
</workbook>
</file>

<file path=xl/calcChain.xml><?xml version="1.0" encoding="utf-8"?>
<calcChain xmlns="http://schemas.openxmlformats.org/spreadsheetml/2006/main">
  <c r="AN60" i="2" l="1"/>
  <c r="AN61" i="2"/>
  <c r="AN62" i="2"/>
  <c r="AL60" i="2"/>
  <c r="AL61" i="2"/>
  <c r="AL62" i="2"/>
  <c r="AN56" i="2"/>
  <c r="AN57" i="2"/>
  <c r="AL56" i="2"/>
  <c r="AL57" i="2"/>
  <c r="AL41" i="2"/>
  <c r="AL31" i="2"/>
  <c r="AN27" i="2"/>
  <c r="AN22" i="2"/>
  <c r="AL22" i="2"/>
  <c r="AM33" i="2"/>
  <c r="AM28" i="2"/>
  <c r="S69" i="2" l="1"/>
  <c r="T69" i="2"/>
  <c r="U69" i="2"/>
  <c r="V69" i="2"/>
  <c r="W69" i="2"/>
  <c r="X69" i="2"/>
  <c r="Y69" i="2"/>
  <c r="Z69" i="2"/>
  <c r="AA69" i="2"/>
  <c r="AB69" i="2"/>
  <c r="AC69" i="2"/>
  <c r="AD69" i="2"/>
  <c r="R69" i="2"/>
  <c r="R71" i="2" s="1"/>
  <c r="R33" i="2"/>
  <c r="R11" i="2"/>
  <c r="AL30" i="2"/>
  <c r="AM67" i="2" l="1"/>
  <c r="AM52" i="2"/>
  <c r="R63" i="2"/>
  <c r="R56" i="2"/>
  <c r="R52" i="2"/>
  <c r="R48" i="2"/>
  <c r="R45" i="2"/>
  <c r="R43" i="2"/>
  <c r="R39" i="2"/>
  <c r="AN30" i="2"/>
  <c r="AN31" i="2"/>
  <c r="AD28" i="2"/>
  <c r="AD33" i="2" s="1"/>
  <c r="AD45" i="2"/>
  <c r="R28" i="2" l="1"/>
  <c r="R12" i="2"/>
  <c r="AD12" i="2"/>
  <c r="AD60" i="2" l="1"/>
  <c r="AM63" i="2"/>
  <c r="AM56" i="2" l="1"/>
  <c r="AM60" i="2" l="1"/>
  <c r="S60" i="2"/>
  <c r="T60" i="2"/>
  <c r="U60" i="2"/>
  <c r="V60" i="2"/>
  <c r="W60" i="2"/>
  <c r="X60" i="2"/>
  <c r="Y60" i="2"/>
  <c r="Z60" i="2"/>
  <c r="AA60" i="2"/>
  <c r="AB60" i="2"/>
  <c r="AC60" i="2"/>
  <c r="R60" i="2"/>
  <c r="AN58" i="2" l="1"/>
  <c r="AN59" i="2"/>
  <c r="AL58" i="2"/>
  <c r="AL59" i="2"/>
  <c r="AD56" i="2"/>
  <c r="AM65" i="2" l="1"/>
  <c r="AM48" i="2"/>
  <c r="AM45" i="2"/>
  <c r="AM43" i="2"/>
  <c r="AM39" i="2"/>
  <c r="AM12" i="2"/>
  <c r="AM15" i="2"/>
  <c r="S67" i="2"/>
  <c r="T67" i="2"/>
  <c r="U67" i="2"/>
  <c r="V67" i="2"/>
  <c r="W67" i="2"/>
  <c r="X67" i="2"/>
  <c r="Y67" i="2"/>
  <c r="Z67" i="2"/>
  <c r="AA67" i="2"/>
  <c r="AB67" i="2"/>
  <c r="AC67" i="2"/>
  <c r="AD67" i="2"/>
  <c r="R67" i="2"/>
  <c r="S65" i="2"/>
  <c r="T65" i="2"/>
  <c r="U65" i="2"/>
  <c r="V65" i="2"/>
  <c r="W65" i="2"/>
  <c r="X65" i="2"/>
  <c r="Y65" i="2"/>
  <c r="Z65" i="2"/>
  <c r="AA65" i="2"/>
  <c r="AB65" i="2"/>
  <c r="AC65" i="2"/>
  <c r="AD65" i="2"/>
  <c r="R65" i="2"/>
  <c r="S63" i="2"/>
  <c r="T63" i="2"/>
  <c r="U63" i="2"/>
  <c r="V63" i="2"/>
  <c r="W63" i="2"/>
  <c r="X63" i="2"/>
  <c r="Y63" i="2"/>
  <c r="Z63" i="2"/>
  <c r="AA63" i="2"/>
  <c r="AB63" i="2"/>
  <c r="AC63" i="2"/>
  <c r="AD63" i="2"/>
  <c r="S58" i="2"/>
  <c r="T58" i="2"/>
  <c r="U58" i="2"/>
  <c r="V58" i="2"/>
  <c r="W58" i="2"/>
  <c r="X58" i="2"/>
  <c r="Y58" i="2"/>
  <c r="Z58" i="2"/>
  <c r="AA58" i="2"/>
  <c r="AB58" i="2"/>
  <c r="AC58" i="2"/>
  <c r="AD58" i="2"/>
  <c r="R58" i="2"/>
  <c r="S56" i="2"/>
  <c r="T56" i="2"/>
  <c r="U56" i="2"/>
  <c r="V56" i="2"/>
  <c r="W56" i="2"/>
  <c r="X56" i="2"/>
  <c r="Y56" i="2"/>
  <c r="Z56" i="2"/>
  <c r="AA56" i="2"/>
  <c r="AB56" i="2"/>
  <c r="AC56" i="2"/>
  <c r="S52" i="2"/>
  <c r="T52" i="2"/>
  <c r="U52" i="2"/>
  <c r="V52" i="2"/>
  <c r="W52" i="2"/>
  <c r="X52" i="2"/>
  <c r="Y52" i="2"/>
  <c r="Z52" i="2"/>
  <c r="AA52" i="2"/>
  <c r="AB52" i="2"/>
  <c r="AC52" i="2"/>
  <c r="AD52" i="2"/>
  <c r="S48" i="2"/>
  <c r="T48" i="2"/>
  <c r="U48" i="2"/>
  <c r="V48" i="2"/>
  <c r="W48" i="2"/>
  <c r="X48" i="2"/>
  <c r="Y48" i="2"/>
  <c r="Z48" i="2"/>
  <c r="AA48" i="2"/>
  <c r="AB48" i="2"/>
  <c r="AC48" i="2"/>
  <c r="AD48" i="2"/>
  <c r="S45" i="2"/>
  <c r="T45" i="2"/>
  <c r="U45" i="2"/>
  <c r="V45" i="2"/>
  <c r="W45" i="2"/>
  <c r="X45" i="2"/>
  <c r="Y45" i="2"/>
  <c r="Z45" i="2"/>
  <c r="AA45" i="2"/>
  <c r="AB45" i="2"/>
  <c r="AC45" i="2"/>
  <c r="S43" i="2"/>
  <c r="T43" i="2"/>
  <c r="U43" i="2"/>
  <c r="V43" i="2"/>
  <c r="W43" i="2"/>
  <c r="X43" i="2"/>
  <c r="Y43" i="2"/>
  <c r="Z43" i="2"/>
  <c r="AA43" i="2"/>
  <c r="AB43" i="2"/>
  <c r="AC43" i="2"/>
  <c r="AD43" i="2"/>
  <c r="S39" i="2"/>
  <c r="T39" i="2"/>
  <c r="U39" i="2"/>
  <c r="V39" i="2"/>
  <c r="W39" i="2"/>
  <c r="X39" i="2"/>
  <c r="Y39" i="2"/>
  <c r="Z39" i="2"/>
  <c r="AA39" i="2"/>
  <c r="AB39" i="2"/>
  <c r="AC39" i="2"/>
  <c r="AD39" i="2"/>
  <c r="T33" i="2"/>
  <c r="S11" i="2"/>
  <c r="T11" i="2"/>
  <c r="U11" i="2"/>
  <c r="V11" i="2"/>
  <c r="W11" i="2"/>
  <c r="X11" i="2"/>
  <c r="Y11" i="2"/>
  <c r="Z11" i="2"/>
  <c r="AA11" i="2"/>
  <c r="AB11" i="2"/>
  <c r="AC11" i="2"/>
  <c r="S28" i="2"/>
  <c r="T28" i="2"/>
  <c r="U28" i="2"/>
  <c r="U33" i="2" s="1"/>
  <c r="V28" i="2"/>
  <c r="V33" i="2" s="1"/>
  <c r="W28" i="2"/>
  <c r="X28" i="2"/>
  <c r="X33" i="2" s="1"/>
  <c r="Y28" i="2"/>
  <c r="Y33" i="2" s="1"/>
  <c r="Z28" i="2"/>
  <c r="Z33" i="2" s="1"/>
  <c r="AA28" i="2"/>
  <c r="AB28" i="2"/>
  <c r="AB33" i="2" s="1"/>
  <c r="AC28" i="2"/>
  <c r="AC33" i="2" s="1"/>
  <c r="R18" i="2"/>
  <c r="R15" i="2"/>
  <c r="AD18" i="2"/>
  <c r="AD15" i="2"/>
  <c r="AM69" i="2" l="1"/>
  <c r="AA33" i="2"/>
  <c r="S33" i="2"/>
  <c r="W33" i="2"/>
  <c r="AD11" i="2"/>
  <c r="AM18" i="2"/>
  <c r="AM11" i="2" s="1"/>
  <c r="AN40" i="2" l="1"/>
  <c r="AN42" i="2"/>
  <c r="AN43" i="2"/>
  <c r="AN44" i="2"/>
  <c r="AN45" i="2"/>
  <c r="AN46" i="2"/>
  <c r="AN47" i="2"/>
  <c r="AN48" i="2"/>
  <c r="AN50" i="2"/>
  <c r="AN51" i="2"/>
  <c r="AN52" i="2"/>
  <c r="AN53" i="2"/>
  <c r="AN54" i="2"/>
  <c r="AN55" i="2"/>
  <c r="AN63" i="2"/>
  <c r="AN64" i="2"/>
  <c r="AN65" i="2"/>
  <c r="AN66" i="2"/>
  <c r="AN69" i="2"/>
  <c r="AN39" i="2"/>
  <c r="AN12" i="2"/>
  <c r="AN13" i="2"/>
  <c r="AN14" i="2"/>
  <c r="AN15" i="2"/>
  <c r="AN16" i="2"/>
  <c r="AN17" i="2"/>
  <c r="AN18" i="2"/>
  <c r="AN19" i="2"/>
  <c r="AN20" i="2"/>
  <c r="AN21" i="2"/>
  <c r="AN23" i="2"/>
  <c r="AN24" i="2"/>
  <c r="AN25" i="2"/>
  <c r="AN26" i="2"/>
  <c r="AN28" i="2"/>
  <c r="AN29" i="2"/>
  <c r="AN33" i="2"/>
  <c r="AN11" i="2"/>
  <c r="AM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40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63" i="2"/>
  <c r="AL64" i="2"/>
  <c r="AL65" i="2"/>
  <c r="AL66" i="2"/>
  <c r="AL67" i="2"/>
  <c r="AL68" i="2"/>
  <c r="AL69" i="2"/>
  <c r="AL39" i="2"/>
  <c r="AL12" i="2"/>
  <c r="AL13" i="2"/>
  <c r="AL14" i="2"/>
  <c r="AL15" i="2"/>
  <c r="AL16" i="2"/>
  <c r="AL17" i="2"/>
  <c r="AL18" i="2"/>
  <c r="AL19" i="2"/>
  <c r="AL20" i="2"/>
  <c r="AL21" i="2"/>
  <c r="AL23" i="2"/>
  <c r="AL24" i="2"/>
  <c r="AL25" i="2"/>
  <c r="AL26" i="2"/>
  <c r="AL27" i="2"/>
  <c r="AL28" i="2"/>
  <c r="AL29" i="2"/>
  <c r="AL33" i="2"/>
  <c r="AL11" i="2"/>
</calcChain>
</file>

<file path=xl/sharedStrings.xml><?xml version="1.0" encoding="utf-8"?>
<sst xmlns="http://schemas.openxmlformats.org/spreadsheetml/2006/main" count="223" uniqueCount="126">
  <si>
    <t>Единица измерения: тыс.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</si>
  <si>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</si>
  <si>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</si>
  <si>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</si>
  <si>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</si>
  <si>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</si>
  <si>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</si>
  <si>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</si>
  <si>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Исполнение с начала года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</si>
  <si>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</si>
  <si>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</si>
  <si>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</si>
  <si>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</si>
  <si>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</si>
  <si>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</si>
  <si>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</si>
  <si>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</si>
  <si>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</si>
  <si>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</si>
  <si>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</si>
  <si>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</si>
  <si>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</si>
  <si>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</si>
  <si>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</si>
  <si>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</si>
  <si>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</si>
  <si>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</si>
  <si>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</si>
  <si>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</si>
  <si>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</si>
  <si>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</si>
  <si>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</si>
  <si>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00010800000000000000</t>
  </si>
  <si>
    <t xml:space="preserve">        ГОСУДАРСТВЕННАЯ ПОШЛИНА</t>
  </si>
  <si>
    <t>00010900000000000000</t>
  </si>
  <si>
    <t xml:space="preserve">        ЗАДОЛЖЕННОСТЬ И ПЕРЕРАСЧЕТЫ ПО ОТМЕНЕННЫМ НАЛОГАМ, СБОРАМ И ИНЫМ ОБЯЗАТЕЛЬНЫМ ПЛАТЕЖАМ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</si>
  <si>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</si>
  <si>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</si>
  <si>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</si>
  <si>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</si>
  <si>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</si>
  <si>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</si>
  <si>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</si>
  <si>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</si>
  <si>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</si>
  <si>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</si>
  <si>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</si>
  <si>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</si>
  <si>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00020200000000000000</t>
  </si>
  <si>
    <t>00020400000000000000</t>
  </si>
  <si>
    <t>00020700000000000000</t>
  </si>
  <si>
    <t>ИТОГО ДОХОДОВ</t>
  </si>
  <si>
    <t>Бюджеты городских и сельских поселений</t>
  </si>
  <si>
    <t>% исполнения к плану</t>
  </si>
  <si>
    <t>Раздел/подраздел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</si>
  <si>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</si>
  <si>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</si>
  <si>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</si>
  <si>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</si>
  <si>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</si>
  <si>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</si>
  <si>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</si>
  <si>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</si>
  <si>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</si>
  <si>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</si>
  <si>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</si>
  <si>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</si>
  <si>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</si>
  <si>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</si>
  <si>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</si>
  <si>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</si>
  <si>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</si>
  <si>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</si>
  <si>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</si>
  <si>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</si>
  <si>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</si>
  <si>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</si>
  <si>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</si>
  <si>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</si>
  <si>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</si>
  <si>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</si>
  <si>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</si>
  <si>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</si>
  <si>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</si>
  <si>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</si>
  <si>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</si>
  <si>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</si>
  <si>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</si>
  <si>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</si>
  <si>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</si>
  <si>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</si>
  <si>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</si>
  <si>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</si>
  <si>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</si>
  <si>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</si>
  <si>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</si>
  <si>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</si>
  <si>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</si>
  <si>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</si>
  <si>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</si>
  <si>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</si>
  <si>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</si>
  <si>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</si>
  <si>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</si>
  <si>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</si>
  <si>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</si>
  <si>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</si>
  <si>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</si>
  <si>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ДОХОДЫ</t>
  </si>
  <si>
    <t>РАСХОДЫ</t>
  </si>
  <si>
    <t>Дефицит(+)/профицит(-)</t>
  </si>
  <si>
    <t xml:space="preserve">        Безвозмездные поступления от других бюджетов бюджетной системы Российской Федерации</t>
  </si>
  <si>
    <t xml:space="preserve">        Безвозмездные поступления от негосударственных организаций</t>
  </si>
  <si>
    <t xml:space="preserve">        Прочие безвозмездные поступления</t>
  </si>
  <si>
    <t xml:space="preserve">        Перечисления для осуществления возврата (зачета) излишне уплаченных или излишне взысканных сумм налога </t>
  </si>
  <si>
    <t>00020800000000000000</t>
  </si>
  <si>
    <t>0709</t>
  </si>
  <si>
    <t xml:space="preserve">      Другие вопросы в области образования</t>
  </si>
  <si>
    <t>Уточненный план на 2024 год</t>
  </si>
  <si>
    <t>% исполнения 2024 г. к 2023</t>
  </si>
  <si>
    <t xml:space="preserve">      Резервные фонды</t>
  </si>
  <si>
    <t>0111</t>
  </si>
  <si>
    <t>Приложение № 5                                                                                к Пояснительной записке Отчета об исполнении бюджета МР "Сухиничский район" за 1 полугодие 2024 года</t>
  </si>
  <si>
    <t>Исполнено за 1 полуг. 2024 г.</t>
  </si>
  <si>
    <t>Исполнено за 1 полуг. 2023 г.</t>
  </si>
  <si>
    <t>ИСПОЛНЕНИЕ БЮДЖЕТОВ ПОСЕЛЕНИЙ МР "СУХИНИЧСКИЙ РАЙОН" ЗА 1 ПОЛУГОДИЕ 2024 г. И АНАЛОГИЧНЫЙ ПЕРИОД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</si>
</sst>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color rgb="FF000000"/>
      <name val="Arial Cyr"/>
    </font>
    <font>
      <b/>
      <sz val="14"/>
      <color rgb="FF000000"/>
      <name val="Arial Cyr"/>
    </font>
    <font>
      <b/>
      <sz val="14"/>
      <name val="Calibri"/>
      <family val="2"/>
      <scheme val="minor"/>
    </font>
    <font>
      <sz val="11"/>
      <color rgb="FF000000"/>
      <name val="Arial Cyr"/>
    </font>
    <font>
      <b/>
      <sz val="11"/>
      <color rgb="FF000000"/>
      <name val="Arial Cyr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16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16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64" fontId="3" fillId="2" borderId="2">
      <alignment horizontal="right" vertical="top" shrinkToFit="1"/>
    </xf>
    <xf numFmtId="164" fontId="3" fillId="5" borderId="2">
      <alignment horizontal="right" vertical="top" shrinkToFit="1"/>
    </xf>
  </cellStyleXfs>
  <cellXfs count="104">
    <xf numFmtId="0" fontId="0" fillId="0" borderId="0" xfId="0"/>
    <xf numFmtId="1" fontId="10" fillId="6" borderId="2" xfId="14" applyNumberFormat="1" applyFont="1" applyFill="1" applyProtection="1">
      <alignment horizontal="center" vertical="top" shrinkToFit="1"/>
    </xf>
    <xf numFmtId="0" fontId="10" fillId="6" borderId="13" xfId="15" applyNumberFormat="1" applyFont="1" applyFill="1" applyBorder="1" applyProtection="1">
      <alignment horizontal="left" vertical="top" wrapText="1"/>
    </xf>
    <xf numFmtId="1" fontId="10" fillId="6" borderId="13" xfId="14" applyNumberFormat="1" applyFont="1" applyFill="1" applyBorder="1" applyProtection="1">
      <alignment horizontal="center" vertical="top" shrinkToFit="1"/>
    </xf>
    <xf numFmtId="0" fontId="10" fillId="6" borderId="2" xfId="16" applyNumberFormat="1" applyFont="1" applyFill="1" applyProtection="1">
      <alignment horizontal="center" vertical="top" wrapText="1"/>
    </xf>
    <xf numFmtId="164" fontId="10" fillId="6" borderId="2" xfId="17" applyNumberFormat="1" applyFont="1" applyFill="1" applyProtection="1">
      <alignment horizontal="right" vertical="top" shrinkToFit="1"/>
    </xf>
    <xf numFmtId="164" fontId="10" fillId="6" borderId="2" xfId="17" applyNumberFormat="1" applyFont="1" applyFill="1" applyAlignment="1" applyProtection="1">
      <alignment horizontal="right" vertical="top" shrinkToFit="1"/>
    </xf>
    <xf numFmtId="10" fontId="10" fillId="6" borderId="2" xfId="18" applyNumberFormat="1" applyFont="1" applyFill="1" applyAlignment="1" applyProtection="1">
      <alignment horizontal="right" vertical="top" shrinkToFit="1"/>
    </xf>
    <xf numFmtId="10" fontId="10" fillId="6" borderId="8" xfId="18" applyNumberFormat="1" applyFont="1" applyFill="1" applyBorder="1" applyAlignment="1" applyProtection="1">
      <alignment horizontal="right" vertical="top" shrinkToFit="1"/>
    </xf>
    <xf numFmtId="165" fontId="10" fillId="6" borderId="7" xfId="2" applyNumberFormat="1" applyFont="1" applyFill="1" applyBorder="1" applyAlignment="1" applyProtection="1">
      <alignment horizontal="right" vertical="top"/>
    </xf>
    <xf numFmtId="0" fontId="0" fillId="6" borderId="0" xfId="0" applyFill="1" applyProtection="1">
      <protection locked="0"/>
    </xf>
    <xf numFmtId="0" fontId="10" fillId="6" borderId="2" xfId="15" applyNumberFormat="1" applyFont="1" applyFill="1" applyProtection="1">
      <alignment horizontal="left" vertical="top" wrapText="1"/>
    </xf>
    <xf numFmtId="165" fontId="13" fillId="6" borderId="7" xfId="0" applyNumberFormat="1" applyFont="1" applyFill="1" applyBorder="1" applyAlignment="1" applyProtection="1">
      <alignment horizontal="right" vertical="top"/>
      <protection locked="0"/>
    </xf>
    <xf numFmtId="0" fontId="1" fillId="6" borderId="1" xfId="2" applyNumberFormat="1" applyFill="1" applyProtection="1"/>
    <xf numFmtId="0" fontId="2" fillId="6" borderId="1" xfId="3" applyNumberFormat="1" applyFill="1" applyProtection="1">
      <alignment horizontal="center" wrapText="1"/>
    </xf>
    <xf numFmtId="0" fontId="2" fillId="6" borderId="1" xfId="4" applyNumberFormat="1" applyFill="1" applyProtection="1">
      <alignment horizontal="center"/>
    </xf>
    <xf numFmtId="0" fontId="10" fillId="6" borderId="1" xfId="5" applyNumberFormat="1" applyFont="1" applyFill="1" applyProtection="1">
      <alignment horizontal="right"/>
    </xf>
    <xf numFmtId="0" fontId="11" fillId="6" borderId="1" xfId="5" applyFont="1" applyFill="1">
      <alignment horizontal="right"/>
    </xf>
    <xf numFmtId="0" fontId="11" fillId="6" borderId="7" xfId="13" applyNumberFormat="1" applyFont="1" applyFill="1" applyBorder="1" applyProtection="1">
      <alignment horizontal="center" vertical="center" wrapText="1"/>
    </xf>
    <xf numFmtId="0" fontId="11" fillId="6" borderId="2" xfId="12" applyNumberFormat="1" applyFont="1" applyFill="1" applyProtection="1">
      <alignment horizontal="center" vertical="center" wrapText="1"/>
    </xf>
    <xf numFmtId="0" fontId="11" fillId="6" borderId="7" xfId="12" applyNumberFormat="1" applyFont="1" applyFill="1" applyBorder="1" applyProtection="1">
      <alignment horizontal="center" vertical="center" wrapText="1"/>
    </xf>
    <xf numFmtId="49" fontId="10" fillId="6" borderId="2" xfId="14" applyNumberFormat="1" applyFont="1" applyFill="1" applyProtection="1">
      <alignment horizontal="center" vertical="top" shrinkToFit="1"/>
    </xf>
    <xf numFmtId="1" fontId="10" fillId="6" borderId="4" xfId="20" applyNumberFormat="1" applyFont="1" applyFill="1" applyProtection="1">
      <alignment horizontal="left" vertical="top" shrinkToFit="1"/>
    </xf>
    <xf numFmtId="164" fontId="10" fillId="6" borderId="2" xfId="21" applyNumberFormat="1" applyFont="1" applyFill="1" applyProtection="1">
      <alignment horizontal="right" vertical="top" shrinkToFit="1"/>
    </xf>
    <xf numFmtId="164" fontId="10" fillId="6" borderId="2" xfId="21" applyNumberFormat="1" applyFont="1" applyFill="1" applyAlignment="1" applyProtection="1">
      <alignment horizontal="right" vertical="top" shrinkToFit="1"/>
    </xf>
    <xf numFmtId="10" fontId="10" fillId="6" borderId="2" xfId="22" applyNumberFormat="1" applyFont="1" applyFill="1" applyAlignment="1" applyProtection="1">
      <alignment horizontal="right" vertical="top" shrinkToFit="1"/>
    </xf>
    <xf numFmtId="10" fontId="10" fillId="6" borderId="8" xfId="22" applyNumberFormat="1" applyFont="1" applyFill="1" applyBorder="1" applyAlignment="1" applyProtection="1">
      <alignment horizontal="right" vertical="top" shrinkToFit="1"/>
    </xf>
    <xf numFmtId="0" fontId="8" fillId="6" borderId="1" xfId="2" applyNumberFormat="1" applyFont="1" applyFill="1" applyProtection="1"/>
    <xf numFmtId="0" fontId="4" fillId="6" borderId="0" xfId="0" applyFont="1" applyFill="1" applyProtection="1">
      <protection locked="0"/>
    </xf>
    <xf numFmtId="0" fontId="8" fillId="6" borderId="1" xfId="1" applyNumberFormat="1" applyFont="1" applyFill="1" applyProtection="1">
      <alignment horizontal="left" wrapText="1"/>
    </xf>
    <xf numFmtId="0" fontId="11" fillId="6" borderId="7" xfId="5" applyFont="1" applyFill="1" applyBorder="1">
      <alignment horizontal="right"/>
    </xf>
    <xf numFmtId="0" fontId="10" fillId="6" borderId="7" xfId="13" applyNumberFormat="1" applyFont="1" applyFill="1" applyBorder="1" applyAlignment="1" applyProtection="1">
      <alignment vertical="top" wrapText="1"/>
    </xf>
    <xf numFmtId="1" fontId="10" fillId="6" borderId="4" xfId="7" applyNumberFormat="1" applyFont="1" applyFill="1" applyBorder="1" applyAlignment="1" applyProtection="1">
      <alignment horizontal="center" vertical="top" shrinkToFit="1"/>
    </xf>
    <xf numFmtId="164" fontId="10" fillId="6" borderId="2" xfId="35" applyNumberFormat="1" applyFont="1" applyFill="1" applyProtection="1">
      <alignment horizontal="right" vertical="top" shrinkToFit="1"/>
    </xf>
    <xf numFmtId="164" fontId="10" fillId="6" borderId="2" xfId="35" applyNumberFormat="1" applyFont="1" applyFill="1" applyAlignment="1" applyProtection="1">
      <alignment horizontal="right" vertical="top" shrinkToFit="1"/>
    </xf>
    <xf numFmtId="0" fontId="13" fillId="6" borderId="0" xfId="0" applyFont="1" applyFill="1" applyAlignment="1" applyProtection="1">
      <alignment horizontal="right" vertical="top"/>
      <protection locked="0"/>
    </xf>
    <xf numFmtId="164" fontId="14" fillId="6" borderId="2" xfId="35" applyNumberFormat="1" applyFont="1" applyFill="1" applyAlignment="1" applyProtection="1">
      <alignment horizontal="right" vertical="top" shrinkToFit="1"/>
    </xf>
    <xf numFmtId="49" fontId="10" fillId="6" borderId="4" xfId="7" applyNumberFormat="1" applyFont="1" applyFill="1" applyBorder="1" applyAlignment="1" applyProtection="1">
      <alignment horizontal="center" vertical="top" shrinkToFit="1"/>
    </xf>
    <xf numFmtId="164" fontId="10" fillId="6" borderId="2" xfId="36" applyNumberFormat="1" applyFont="1" applyFill="1" applyProtection="1">
      <alignment horizontal="right" vertical="top" shrinkToFit="1"/>
    </xf>
    <xf numFmtId="164" fontId="10" fillId="6" borderId="2" xfId="36" applyNumberFormat="1" applyFont="1" applyFill="1" applyAlignment="1" applyProtection="1">
      <alignment horizontal="right" vertical="top" shrinkToFit="1"/>
    </xf>
    <xf numFmtId="164" fontId="14" fillId="6" borderId="2" xfId="36" applyNumberFormat="1" applyFont="1" applyFill="1" applyAlignment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12" fillId="6" borderId="7" xfId="0" applyFont="1" applyFill="1" applyBorder="1" applyProtection="1">
      <protection locked="0"/>
    </xf>
    <xf numFmtId="164" fontId="12" fillId="6" borderId="7" xfId="0" applyNumberFormat="1" applyFont="1" applyFill="1" applyBorder="1" applyAlignment="1" applyProtection="1">
      <alignment horizontal="right" vertical="top"/>
      <protection locked="0"/>
    </xf>
    <xf numFmtId="0" fontId="0" fillId="6" borderId="1" xfId="0" applyFont="1" applyFill="1" applyBorder="1" applyAlignment="1" applyProtection="1">
      <alignment horizontal="left" wrapText="1"/>
      <protection locked="0"/>
    </xf>
    <xf numFmtId="0" fontId="11" fillId="6" borderId="9" xfId="2" applyNumberFormat="1" applyFont="1" applyFill="1" applyBorder="1" applyAlignment="1" applyProtection="1">
      <alignment wrapText="1"/>
    </xf>
    <xf numFmtId="0" fontId="12" fillId="6" borderId="10" xfId="0" applyFont="1" applyFill="1" applyBorder="1" applyAlignment="1">
      <alignment wrapText="1"/>
    </xf>
    <xf numFmtId="0" fontId="1" fillId="6" borderId="1" xfId="5" applyNumberFormat="1" applyFill="1" applyAlignment="1" applyProtection="1">
      <alignment horizontal="right" wrapText="1"/>
    </xf>
    <xf numFmtId="0" fontId="1" fillId="6" borderId="1" xfId="5" applyFill="1" applyAlignment="1">
      <alignment horizontal="right" wrapText="1"/>
    </xf>
    <xf numFmtId="0" fontId="0" fillId="6" borderId="1" xfId="0" applyFill="1" applyBorder="1" applyAlignment="1">
      <alignment wrapText="1"/>
    </xf>
    <xf numFmtId="0" fontId="6" fillId="6" borderId="1" xfId="1" applyNumberFormat="1" applyFont="1" applyFill="1" applyAlignment="1" applyProtection="1">
      <alignment horizontal="center" wrapText="1"/>
    </xf>
    <xf numFmtId="0" fontId="6" fillId="6" borderId="1" xfId="1" applyFont="1" applyFill="1" applyAlignment="1">
      <alignment horizontal="center" wrapText="1"/>
    </xf>
    <xf numFmtId="0" fontId="7" fillId="6" borderId="0" xfId="0" applyFont="1" applyFill="1" applyAlignment="1">
      <alignment horizontal="center" wrapText="1"/>
    </xf>
    <xf numFmtId="0" fontId="11" fillId="6" borderId="7" xfId="11" applyNumberFormat="1" applyFont="1" applyFill="1" applyBorder="1" applyAlignment="1" applyProtection="1">
      <alignment horizontal="center" vertical="center" wrapText="1"/>
    </xf>
    <xf numFmtId="0" fontId="11" fillId="6" borderId="7" xfId="11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1" fillId="6" borderId="7" xfId="11" applyNumberFormat="1" applyFont="1" applyFill="1" applyBorder="1" applyProtection="1">
      <alignment horizontal="center" vertical="center" wrapText="1"/>
    </xf>
    <xf numFmtId="0" fontId="11" fillId="6" borderId="7" xfId="11" applyFont="1" applyFill="1" applyBorder="1">
      <alignment horizontal="center" vertical="center" wrapText="1"/>
    </xf>
    <xf numFmtId="0" fontId="11" fillId="6" borderId="7" xfId="12" applyNumberFormat="1" applyFont="1" applyFill="1" applyBorder="1" applyProtection="1">
      <alignment horizontal="center" vertical="center" wrapText="1"/>
    </xf>
    <xf numFmtId="0" fontId="11" fillId="6" borderId="7" xfId="12" applyFont="1" applyFill="1" applyBorder="1">
      <alignment horizontal="center" vertical="center" wrapText="1"/>
    </xf>
    <xf numFmtId="0" fontId="10" fillId="6" borderId="13" xfId="16" applyNumberFormat="1" applyFont="1" applyFill="1" applyBorder="1" applyAlignment="1" applyProtection="1">
      <alignment horizontal="left"/>
    </xf>
    <xf numFmtId="0" fontId="10" fillId="6" borderId="2" xfId="16" applyFont="1" applyFill="1" applyAlignment="1">
      <alignment horizontal="left"/>
    </xf>
    <xf numFmtId="0" fontId="12" fillId="6" borderId="9" xfId="0" applyFont="1" applyFill="1" applyBorder="1" applyAlignment="1" applyProtection="1">
      <alignment wrapText="1"/>
      <protection locked="0"/>
    </xf>
    <xf numFmtId="0" fontId="12" fillId="6" borderId="10" xfId="0" applyFont="1" applyFill="1" applyBorder="1" applyAlignment="1" applyProtection="1">
      <alignment wrapText="1"/>
      <protection locked="0"/>
    </xf>
    <xf numFmtId="0" fontId="11" fillId="6" borderId="8" xfId="11" applyNumberFormat="1" applyFont="1" applyFill="1" applyBorder="1" applyProtection="1">
      <alignment horizontal="center" vertical="center" wrapText="1"/>
    </xf>
    <xf numFmtId="0" fontId="11" fillId="6" borderId="3" xfId="11" applyNumberFormat="1" applyFont="1" applyFill="1" applyBorder="1" applyProtection="1">
      <alignment horizontal="center" vertical="center" wrapText="1"/>
    </xf>
    <xf numFmtId="0" fontId="11" fillId="6" borderId="4" xfId="11" applyNumberFormat="1" applyFont="1" applyFill="1" applyBorder="1" applyProtection="1">
      <alignment horizontal="center" vertical="center" wrapText="1"/>
    </xf>
    <xf numFmtId="0" fontId="11" fillId="6" borderId="14" xfId="12" applyNumberFormat="1" applyFont="1" applyFill="1" applyBorder="1" applyProtection="1">
      <alignment horizontal="center" vertical="center" wrapText="1"/>
    </xf>
    <xf numFmtId="0" fontId="11" fillId="6" borderId="13" xfId="12" applyNumberFormat="1" applyFont="1" applyFill="1" applyBorder="1" applyProtection="1">
      <alignment horizontal="center" vertical="center" wrapText="1"/>
    </xf>
    <xf numFmtId="0" fontId="11" fillId="6" borderId="7" xfId="7" applyNumberFormat="1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>
      <alignment wrapText="1"/>
    </xf>
    <xf numFmtId="0" fontId="11" fillId="6" borderId="12" xfId="8" applyNumberFormat="1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>
      <alignment wrapText="1"/>
    </xf>
    <xf numFmtId="0" fontId="11" fillId="6" borderId="7" xfId="5" applyFont="1" applyFill="1" applyBorder="1" applyAlignment="1">
      <alignment horizontal="center" wrapText="1"/>
    </xf>
    <xf numFmtId="0" fontId="12" fillId="6" borderId="7" xfId="0" applyFont="1" applyFill="1" applyBorder="1" applyAlignment="1">
      <alignment horizontal="center" wrapText="1"/>
    </xf>
    <xf numFmtId="0" fontId="11" fillId="6" borderId="7" xfId="9" applyNumberFormat="1" applyFont="1" applyFill="1" applyBorder="1" applyProtection="1">
      <alignment horizontal="center" vertical="center" wrapText="1"/>
    </xf>
    <xf numFmtId="0" fontId="11" fillId="6" borderId="7" xfId="9" applyFont="1" applyFill="1" applyBorder="1">
      <alignment horizontal="center" vertical="center" wrapText="1"/>
    </xf>
    <xf numFmtId="0" fontId="11" fillId="6" borderId="7" xfId="10" applyNumberFormat="1" applyFont="1" applyFill="1" applyBorder="1" applyProtection="1">
      <alignment horizontal="center" vertical="center" wrapText="1"/>
    </xf>
    <xf numFmtId="0" fontId="11" fillId="6" borderId="7" xfId="10" applyFont="1" applyFill="1" applyBorder="1">
      <alignment horizontal="center" vertical="center" wrapText="1"/>
    </xf>
    <xf numFmtId="0" fontId="9" fillId="6" borderId="1" xfId="1" applyNumberFormat="1" applyFont="1" applyFill="1" applyProtection="1">
      <alignment horizontal="left" wrapText="1"/>
    </xf>
    <xf numFmtId="0" fontId="9" fillId="6" borderId="1" xfId="1" applyFont="1" applyFill="1">
      <alignment horizontal="left" wrapText="1"/>
    </xf>
    <xf numFmtId="1" fontId="10" fillId="6" borderId="2" xfId="19" applyNumberFormat="1" applyFont="1" applyFill="1" applyProtection="1">
      <alignment horizontal="left" vertical="top" shrinkToFit="1"/>
    </xf>
    <xf numFmtId="1" fontId="10" fillId="6" borderId="2" xfId="19" applyFont="1" applyFill="1">
      <alignment horizontal="left" vertical="top" shrinkToFit="1"/>
    </xf>
    <xf numFmtId="0" fontId="1" fillId="6" borderId="1" xfId="1" applyNumberFormat="1" applyFill="1" applyProtection="1">
      <alignment horizontal="left" wrapText="1"/>
    </xf>
    <xf numFmtId="0" fontId="1" fillId="6" borderId="1" xfId="1" applyFill="1">
      <alignment horizontal="left" wrapText="1"/>
    </xf>
    <xf numFmtId="0" fontId="2" fillId="6" borderId="1" xfId="3" applyNumberFormat="1" applyFill="1" applyProtection="1">
      <alignment horizontal="center" wrapText="1"/>
    </xf>
    <xf numFmtId="0" fontId="2" fillId="6" borderId="1" xfId="3" applyFill="1">
      <alignment horizontal="center" wrapText="1"/>
    </xf>
    <xf numFmtId="0" fontId="5" fillId="6" borderId="1" xfId="4" applyNumberFormat="1" applyFont="1" applyFill="1" applyAlignment="1" applyProtection="1">
      <alignment horizontal="left"/>
    </xf>
    <xf numFmtId="0" fontId="5" fillId="6" borderId="1" xfId="4" applyFont="1" applyFill="1" applyAlignment="1">
      <alignment horizontal="left"/>
    </xf>
    <xf numFmtId="0" fontId="11" fillId="6" borderId="9" xfId="7" applyNumberFormat="1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>
      <alignment wrapText="1"/>
    </xf>
    <xf numFmtId="0" fontId="11" fillId="6" borderId="9" xfId="8" applyNumberFormat="1" applyFont="1" applyFill="1" applyBorder="1" applyAlignment="1" applyProtection="1">
      <alignment horizontal="center" vertical="center" wrapText="1"/>
    </xf>
    <xf numFmtId="0" fontId="11" fillId="6" borderId="16" xfId="5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center" wrapText="1"/>
    </xf>
    <xf numFmtId="0" fontId="12" fillId="6" borderId="17" xfId="0" applyFont="1" applyFill="1" applyBorder="1" applyAlignment="1">
      <alignment horizontal="center" wrapText="1"/>
    </xf>
    <xf numFmtId="0" fontId="12" fillId="6" borderId="18" xfId="0" applyFont="1" applyFill="1" applyBorder="1" applyAlignment="1">
      <alignment horizontal="center" wrapText="1"/>
    </xf>
    <xf numFmtId="0" fontId="12" fillId="6" borderId="19" xfId="0" applyFont="1" applyFill="1" applyBorder="1" applyAlignment="1">
      <alignment horizontal="center" wrapText="1"/>
    </xf>
    <xf numFmtId="0" fontId="12" fillId="6" borderId="20" xfId="0" applyFont="1" applyFill="1" applyBorder="1" applyAlignment="1">
      <alignment horizontal="center" wrapText="1"/>
    </xf>
    <xf numFmtId="0" fontId="10" fillId="6" borderId="8" xfId="6" applyNumberFormat="1" applyFont="1" applyFill="1" applyBorder="1" applyProtection="1">
      <alignment horizontal="center" vertical="center" wrapText="1"/>
    </xf>
    <xf numFmtId="0" fontId="10" fillId="6" borderId="8" xfId="6" applyFont="1" applyFill="1" applyBorder="1">
      <alignment horizontal="center" vertical="center" wrapText="1"/>
    </xf>
    <xf numFmtId="0" fontId="11" fillId="6" borderId="5" xfId="9" applyNumberFormat="1" applyFont="1" applyFill="1" applyBorder="1" applyProtection="1">
      <alignment horizontal="center" vertical="center" wrapText="1"/>
    </xf>
    <xf numFmtId="0" fontId="11" fillId="6" borderId="6" xfId="9" applyNumberFormat="1" applyFont="1" applyFill="1" applyBorder="1" applyProtection="1">
      <alignment horizontal="center" vertical="center" wrapText="1"/>
    </xf>
    <xf numFmtId="0" fontId="11" fillId="6" borderId="14" xfId="10" applyNumberFormat="1" applyFont="1" applyFill="1" applyBorder="1" applyProtection="1">
      <alignment horizontal="center" vertical="center" wrapText="1"/>
    </xf>
    <xf numFmtId="0" fontId="11" fillId="6" borderId="13" xfId="10" applyNumberFormat="1" applyFont="1" applyFill="1" applyBorder="1" applyProtection="1">
      <alignment horizontal="center" vertical="center" wrapText="1"/>
    </xf>
  </cellXfs>
  <cellStyles count="37">
    <cellStyle name="br" xfId="25"/>
    <cellStyle name="col" xfId="24"/>
    <cellStyle name="st24" xfId="36"/>
    <cellStyle name="st25" xfId="35"/>
    <cellStyle name="st31" xfId="21"/>
    <cellStyle name="st32" xfId="17"/>
    <cellStyle name="st33" xfId="3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30"/>
    <cellStyle name="xl36" xfId="1"/>
    <cellStyle name="xl37" xfId="13"/>
    <cellStyle name="xl38" xfId="31"/>
    <cellStyle name="xl39" xfId="22"/>
    <cellStyle name="xl40" xfId="3"/>
    <cellStyle name="xl41" xfId="4"/>
    <cellStyle name="xl42" xfId="5"/>
    <cellStyle name="xl43" xfId="32"/>
    <cellStyle name="xl44" xfId="15"/>
    <cellStyle name="xl45" xfId="33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2"/>
  <sheetViews>
    <sheetView showGridLines="0" showZeros="0" tabSelected="1" topLeftCell="B1" zoomScale="120" zoomScaleNormal="120" zoomScaleSheetLayoutView="100" workbookViewId="0">
      <pane ySplit="10" topLeftCell="A11" activePane="bottomLeft" state="frozen"/>
      <selection pane="bottomLeft" activeCell="AN63" sqref="AN60:AN63"/>
    </sheetView>
  </sheetViews>
  <sheetFormatPr defaultRowHeight="15" outlineLevelRow="3" x14ac:dyDescent="0.25"/>
  <cols>
    <col min="1" max="1" width="9.140625" style="10" hidden="1"/>
    <col min="2" max="2" width="72.140625" style="10" customWidth="1"/>
    <col min="3" max="3" width="24.7109375" style="10" customWidth="1"/>
    <col min="4" max="15" width="9.140625" style="10" hidden="1" customWidth="1"/>
    <col min="16" max="16" width="0.28515625" style="10" hidden="1" customWidth="1"/>
    <col min="17" max="17" width="9.140625" style="10" hidden="1" customWidth="1"/>
    <col min="18" max="18" width="15.7109375" style="10" customWidth="1"/>
    <col min="19" max="29" width="9.140625" style="10" hidden="1"/>
    <col min="30" max="30" width="15.7109375" style="10" customWidth="1"/>
    <col min="31" max="37" width="9.140625" style="10" hidden="1"/>
    <col min="38" max="38" width="13.85546875" style="10" customWidth="1"/>
    <col min="39" max="39" width="15.5703125" style="10" customWidth="1"/>
    <col min="40" max="40" width="15.28515625" style="10" customWidth="1"/>
    <col min="41" max="41" width="0.5703125" style="10" customWidth="1"/>
    <col min="42" max="42" width="10" style="10" bestFit="1" customWidth="1"/>
    <col min="43" max="16384" width="9.140625" style="10"/>
  </cols>
  <sheetData>
    <row r="1" spans="1:41" ht="60.75" customHeight="1" x14ac:dyDescent="0.25">
      <c r="AL1" s="44" t="s">
        <v>122</v>
      </c>
      <c r="AM1" s="44"/>
      <c r="AN1" s="44"/>
      <c r="AO1" s="44"/>
    </row>
    <row r="2" spans="1:41" x14ac:dyDescent="0.25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13"/>
    </row>
    <row r="3" spans="1:41" ht="36" customHeight="1" x14ac:dyDescent="0.3">
      <c r="A3" s="50" t="s">
        <v>125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2"/>
      <c r="AM3" s="52"/>
      <c r="AN3" s="52"/>
    </row>
    <row r="4" spans="1:41" ht="15.2" customHeight="1" x14ac:dyDescent="0.25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14"/>
      <c r="AK4" s="14"/>
      <c r="AL4" s="13"/>
    </row>
    <row r="5" spans="1:41" ht="15.75" customHeight="1" x14ac:dyDescent="0.25">
      <c r="A5" s="87" t="s">
        <v>108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15"/>
      <c r="AK5" s="15"/>
      <c r="AL5" s="13"/>
    </row>
    <row r="6" spans="1:41" ht="12.75" customHeight="1" x14ac:dyDescent="0.25">
      <c r="A6" s="47" t="s">
        <v>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9"/>
      <c r="AM6" s="49"/>
      <c r="AN6" s="49"/>
    </row>
    <row r="7" spans="1:41" ht="12.75" customHeight="1" x14ac:dyDescent="0.25">
      <c r="A7" s="16"/>
      <c r="B7" s="89" t="s">
        <v>2</v>
      </c>
      <c r="C7" s="91" t="s">
        <v>3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92" t="s">
        <v>52</v>
      </c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4"/>
    </row>
    <row r="8" spans="1:41" ht="12.75" customHeight="1" x14ac:dyDescent="0.25">
      <c r="A8" s="16"/>
      <c r="B8" s="90"/>
      <c r="C8" s="9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95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7"/>
    </row>
    <row r="9" spans="1:41" ht="30" customHeight="1" x14ac:dyDescent="0.25">
      <c r="A9" s="98" t="s">
        <v>1</v>
      </c>
      <c r="B9" s="90"/>
      <c r="C9" s="90"/>
      <c r="D9" s="100" t="s">
        <v>4</v>
      </c>
      <c r="E9" s="102" t="s">
        <v>1</v>
      </c>
      <c r="F9" s="64" t="s">
        <v>5</v>
      </c>
      <c r="G9" s="65"/>
      <c r="H9" s="66"/>
      <c r="I9" s="64" t="s">
        <v>6</v>
      </c>
      <c r="J9" s="65"/>
      <c r="K9" s="66"/>
      <c r="L9" s="67" t="s">
        <v>1</v>
      </c>
      <c r="M9" s="67" t="s">
        <v>1</v>
      </c>
      <c r="N9" s="67" t="s">
        <v>1</v>
      </c>
      <c r="O9" s="67" t="s">
        <v>1</v>
      </c>
      <c r="P9" s="67" t="s">
        <v>7</v>
      </c>
      <c r="Q9" s="67" t="s">
        <v>1</v>
      </c>
      <c r="R9" s="58" t="s">
        <v>118</v>
      </c>
      <c r="S9" s="58" t="s">
        <v>1</v>
      </c>
      <c r="T9" s="58" t="s">
        <v>1</v>
      </c>
      <c r="U9" s="58" t="s">
        <v>1</v>
      </c>
      <c r="V9" s="58" t="s">
        <v>1</v>
      </c>
      <c r="W9" s="58" t="s">
        <v>1</v>
      </c>
      <c r="X9" s="58" t="s">
        <v>1</v>
      </c>
      <c r="Y9" s="56" t="s">
        <v>8</v>
      </c>
      <c r="Z9" s="57"/>
      <c r="AA9" s="57"/>
      <c r="AB9" s="53" t="s">
        <v>123</v>
      </c>
      <c r="AC9" s="54"/>
      <c r="AD9" s="54"/>
      <c r="AE9" s="18" t="s">
        <v>1</v>
      </c>
      <c r="AF9" s="56" t="s">
        <v>9</v>
      </c>
      <c r="AG9" s="57"/>
      <c r="AH9" s="56" t="s">
        <v>10</v>
      </c>
      <c r="AI9" s="57"/>
      <c r="AJ9" s="56" t="s">
        <v>11</v>
      </c>
      <c r="AK9" s="57"/>
      <c r="AL9" s="45" t="s">
        <v>53</v>
      </c>
      <c r="AM9" s="62" t="s">
        <v>124</v>
      </c>
      <c r="AN9" s="45" t="s">
        <v>119</v>
      </c>
    </row>
    <row r="10" spans="1:41" ht="15" customHeight="1" x14ac:dyDescent="0.25">
      <c r="A10" s="99"/>
      <c r="B10" s="46"/>
      <c r="C10" s="46"/>
      <c r="D10" s="101"/>
      <c r="E10" s="103"/>
      <c r="F10" s="19" t="s">
        <v>1</v>
      </c>
      <c r="G10" s="19" t="s">
        <v>1</v>
      </c>
      <c r="H10" s="19" t="s">
        <v>1</v>
      </c>
      <c r="I10" s="19" t="s">
        <v>1</v>
      </c>
      <c r="J10" s="19" t="s">
        <v>1</v>
      </c>
      <c r="K10" s="19" t="s">
        <v>1</v>
      </c>
      <c r="L10" s="68"/>
      <c r="M10" s="68"/>
      <c r="N10" s="68"/>
      <c r="O10" s="68"/>
      <c r="P10" s="68"/>
      <c r="Q10" s="68"/>
      <c r="R10" s="59"/>
      <c r="S10" s="59"/>
      <c r="T10" s="59"/>
      <c r="U10" s="59"/>
      <c r="V10" s="59"/>
      <c r="W10" s="59"/>
      <c r="X10" s="59"/>
      <c r="Y10" s="20" t="s">
        <v>1</v>
      </c>
      <c r="Z10" s="20" t="s">
        <v>1</v>
      </c>
      <c r="AA10" s="20" t="s">
        <v>1</v>
      </c>
      <c r="AB10" s="55"/>
      <c r="AC10" s="55"/>
      <c r="AD10" s="55"/>
      <c r="AE10" s="20"/>
      <c r="AF10" s="20" t="s">
        <v>1</v>
      </c>
      <c r="AG10" s="20" t="s">
        <v>1</v>
      </c>
      <c r="AH10" s="20" t="s">
        <v>1</v>
      </c>
      <c r="AI10" s="20" t="s">
        <v>1</v>
      </c>
      <c r="AJ10" s="20" t="s">
        <v>1</v>
      </c>
      <c r="AK10" s="20" t="s">
        <v>1</v>
      </c>
      <c r="AL10" s="46"/>
      <c r="AM10" s="63"/>
      <c r="AN10" s="46"/>
    </row>
    <row r="11" spans="1:41" ht="19.5" customHeight="1" x14ac:dyDescent="0.25">
      <c r="A11" s="1" t="s">
        <v>12</v>
      </c>
      <c r="B11" s="2" t="s">
        <v>13</v>
      </c>
      <c r="C11" s="3" t="s">
        <v>12</v>
      </c>
      <c r="D11" s="1"/>
      <c r="E11" s="1"/>
      <c r="F11" s="4"/>
      <c r="G11" s="1"/>
      <c r="H11" s="1"/>
      <c r="I11" s="1"/>
      <c r="J11" s="1"/>
      <c r="K11" s="1"/>
      <c r="L11" s="1"/>
      <c r="M11" s="1"/>
      <c r="N11" s="1"/>
      <c r="O11" s="5">
        <v>0</v>
      </c>
      <c r="P11" s="5">
        <v>64530.371619999998</v>
      </c>
      <c r="Q11" s="5">
        <v>10141.06309</v>
      </c>
      <c r="R11" s="6">
        <f>R12+R14+R15+R18+R21+R22+R23+R24+R25+R26+R27</f>
        <v>87724.60000000002</v>
      </c>
      <c r="S11" s="6">
        <f t="shared" ref="S11:AD11" si="0">S12+S14+S15+S18+S21+S22+S23+S24+S25+S26+S27</f>
        <v>74671.434710000001</v>
      </c>
      <c r="T11" s="6">
        <f t="shared" si="0"/>
        <v>74671.434710000001</v>
      </c>
      <c r="U11" s="6">
        <f t="shared" si="0"/>
        <v>0</v>
      </c>
      <c r="V11" s="6">
        <f t="shared" si="0"/>
        <v>0</v>
      </c>
      <c r="W11" s="6">
        <f t="shared" si="0"/>
        <v>0</v>
      </c>
      <c r="X11" s="6">
        <f t="shared" si="0"/>
        <v>0</v>
      </c>
      <c r="Y11" s="6">
        <f t="shared" si="0"/>
        <v>4605.692</v>
      </c>
      <c r="Z11" s="6">
        <f t="shared" si="0"/>
        <v>81886.986990000019</v>
      </c>
      <c r="AA11" s="6">
        <f t="shared" si="0"/>
        <v>77281.294990000009</v>
      </c>
      <c r="AB11" s="6">
        <f t="shared" si="0"/>
        <v>4605.692</v>
      </c>
      <c r="AC11" s="6">
        <f t="shared" si="0"/>
        <v>81886.986990000019</v>
      </c>
      <c r="AD11" s="6">
        <f t="shared" si="0"/>
        <v>50390.2</v>
      </c>
      <c r="AE11" s="6">
        <v>77281.294989999995</v>
      </c>
      <c r="AF11" s="6">
        <v>-2609.8602799999999</v>
      </c>
      <c r="AG11" s="7">
        <v>1.0349512539853543</v>
      </c>
      <c r="AH11" s="6">
        <v>-2609.8602799999999</v>
      </c>
      <c r="AI11" s="7">
        <v>1.0349512539853543</v>
      </c>
      <c r="AJ11" s="6">
        <v>0</v>
      </c>
      <c r="AK11" s="8"/>
      <c r="AL11" s="9">
        <f>AD11/R11*100</f>
        <v>57.441356244428562</v>
      </c>
      <c r="AM11" s="6">
        <f>AM12+AM14+AM15+AM18+AM21+AM22+AM23+AM24+AM25+AM26+AM27</f>
        <v>37448.699999999997</v>
      </c>
      <c r="AN11" s="9">
        <f>AD11/AM11*100</f>
        <v>134.55794193122858</v>
      </c>
    </row>
    <row r="12" spans="1:41" ht="19.5" customHeight="1" outlineLevel="1" x14ac:dyDescent="0.25">
      <c r="A12" s="1" t="s">
        <v>14</v>
      </c>
      <c r="B12" s="11" t="s">
        <v>15</v>
      </c>
      <c r="C12" s="1" t="s">
        <v>14</v>
      </c>
      <c r="D12" s="1"/>
      <c r="E12" s="1"/>
      <c r="F12" s="4"/>
      <c r="G12" s="1"/>
      <c r="H12" s="1"/>
      <c r="I12" s="1"/>
      <c r="J12" s="1"/>
      <c r="K12" s="1"/>
      <c r="L12" s="1"/>
      <c r="M12" s="1"/>
      <c r="N12" s="1"/>
      <c r="O12" s="5">
        <v>0</v>
      </c>
      <c r="P12" s="5">
        <v>24256.312999999998</v>
      </c>
      <c r="Q12" s="5">
        <v>67.278729999999996</v>
      </c>
      <c r="R12" s="6">
        <f>R13</f>
        <v>26051.5</v>
      </c>
      <c r="S12" s="6">
        <v>24323.59173</v>
      </c>
      <c r="T12" s="6">
        <v>24323.59173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23975.035159999999</v>
      </c>
      <c r="AA12" s="6">
        <v>23975.035159999999</v>
      </c>
      <c r="AB12" s="6">
        <v>0</v>
      </c>
      <c r="AC12" s="6">
        <v>23975.035159999999</v>
      </c>
      <c r="AD12" s="6">
        <f>AD13</f>
        <v>13087.9</v>
      </c>
      <c r="AE12" s="6">
        <v>23975.035159999999</v>
      </c>
      <c r="AF12" s="6">
        <v>348.55657000000002</v>
      </c>
      <c r="AG12" s="7">
        <v>0.98567002053524433</v>
      </c>
      <c r="AH12" s="6">
        <v>348.55657000000002</v>
      </c>
      <c r="AI12" s="7">
        <v>0.98567002053524433</v>
      </c>
      <c r="AJ12" s="6">
        <v>0</v>
      </c>
      <c r="AK12" s="8"/>
      <c r="AL12" s="9">
        <f t="shared" ref="AL12:AL33" si="1">AD12/R12*100</f>
        <v>50.238565917509547</v>
      </c>
      <c r="AM12" s="6">
        <f>AM13</f>
        <v>10239.5</v>
      </c>
      <c r="AN12" s="9">
        <f t="shared" ref="AN12:AN33" si="2">AD12/AM12*100</f>
        <v>127.81776453928416</v>
      </c>
    </row>
    <row r="13" spans="1:41" ht="19.5" customHeight="1" outlineLevel="3" x14ac:dyDescent="0.25">
      <c r="A13" s="1" t="s">
        <v>16</v>
      </c>
      <c r="B13" s="11" t="s">
        <v>17</v>
      </c>
      <c r="C13" s="1" t="s">
        <v>16</v>
      </c>
      <c r="D13" s="1"/>
      <c r="E13" s="1"/>
      <c r="F13" s="4"/>
      <c r="G13" s="1"/>
      <c r="H13" s="1"/>
      <c r="I13" s="1"/>
      <c r="J13" s="1"/>
      <c r="K13" s="1"/>
      <c r="L13" s="1"/>
      <c r="M13" s="1"/>
      <c r="N13" s="1"/>
      <c r="O13" s="5">
        <v>0</v>
      </c>
      <c r="P13" s="5">
        <v>24256.312999999998</v>
      </c>
      <c r="Q13" s="5">
        <v>67.278729999999996</v>
      </c>
      <c r="R13" s="6">
        <v>26051.5</v>
      </c>
      <c r="S13" s="6">
        <v>24323.59173</v>
      </c>
      <c r="T13" s="6">
        <v>24323.59173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23975.035159999999</v>
      </c>
      <c r="AA13" s="6">
        <v>23975.035159999999</v>
      </c>
      <c r="AB13" s="6">
        <v>0</v>
      </c>
      <c r="AC13" s="6">
        <v>23975.035159999999</v>
      </c>
      <c r="AD13" s="6">
        <v>13087.9</v>
      </c>
      <c r="AE13" s="6">
        <v>23975.035159999999</v>
      </c>
      <c r="AF13" s="6">
        <v>348.55657000000002</v>
      </c>
      <c r="AG13" s="7">
        <v>0.98567002053524433</v>
      </c>
      <c r="AH13" s="6">
        <v>348.55657000000002</v>
      </c>
      <c r="AI13" s="7">
        <v>0.98567002053524433</v>
      </c>
      <c r="AJ13" s="6">
        <v>0</v>
      </c>
      <c r="AK13" s="8"/>
      <c r="AL13" s="9">
        <f t="shared" si="1"/>
        <v>50.238565917509547</v>
      </c>
      <c r="AM13" s="6">
        <v>10239.5</v>
      </c>
      <c r="AN13" s="9">
        <f t="shared" si="2"/>
        <v>127.81776453928416</v>
      </c>
    </row>
    <row r="14" spans="1:41" ht="28.5" outlineLevel="1" x14ac:dyDescent="0.25">
      <c r="A14" s="1" t="s">
        <v>18</v>
      </c>
      <c r="B14" s="11" t="s">
        <v>19</v>
      </c>
      <c r="C14" s="1" t="s">
        <v>18</v>
      </c>
      <c r="D14" s="1"/>
      <c r="E14" s="1"/>
      <c r="F14" s="4"/>
      <c r="G14" s="1"/>
      <c r="H14" s="1"/>
      <c r="I14" s="1"/>
      <c r="J14" s="1"/>
      <c r="K14" s="1"/>
      <c r="L14" s="1"/>
      <c r="M14" s="1"/>
      <c r="N14" s="1"/>
      <c r="O14" s="5">
        <v>0</v>
      </c>
      <c r="P14" s="5">
        <v>3905.0616199999999</v>
      </c>
      <c r="Q14" s="5">
        <v>0</v>
      </c>
      <c r="R14" s="6">
        <v>4218.7</v>
      </c>
      <c r="S14" s="6">
        <v>3905.0616199999999</v>
      </c>
      <c r="T14" s="6">
        <v>3905.0616199999999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4506.2002300000004</v>
      </c>
      <c r="AA14" s="6">
        <v>4506.2002300000004</v>
      </c>
      <c r="AB14" s="6">
        <v>0</v>
      </c>
      <c r="AC14" s="6">
        <v>4506.2002300000004</v>
      </c>
      <c r="AD14" s="6">
        <v>2029.7</v>
      </c>
      <c r="AE14" s="6">
        <v>4506.2002300000004</v>
      </c>
      <c r="AF14" s="6">
        <v>-601.13860999999997</v>
      </c>
      <c r="AG14" s="7">
        <v>1.1539383160873145</v>
      </c>
      <c r="AH14" s="6">
        <v>-601.13860999999997</v>
      </c>
      <c r="AI14" s="7">
        <v>1.1539383160873145</v>
      </c>
      <c r="AJ14" s="6">
        <v>0</v>
      </c>
      <c r="AK14" s="8"/>
      <c r="AL14" s="9">
        <f t="shared" si="1"/>
        <v>48.111977623438499</v>
      </c>
      <c r="AM14" s="6">
        <v>2162.9</v>
      </c>
      <c r="AN14" s="9">
        <f t="shared" si="2"/>
        <v>93.841601553469872</v>
      </c>
    </row>
    <row r="15" spans="1:41" outlineLevel="1" x14ac:dyDescent="0.25">
      <c r="A15" s="1" t="s">
        <v>20</v>
      </c>
      <c r="B15" s="11" t="s">
        <v>21</v>
      </c>
      <c r="C15" s="1" t="s">
        <v>20</v>
      </c>
      <c r="D15" s="1"/>
      <c r="E15" s="1"/>
      <c r="F15" s="4"/>
      <c r="G15" s="1"/>
      <c r="H15" s="1"/>
      <c r="I15" s="1"/>
      <c r="J15" s="1"/>
      <c r="K15" s="1"/>
      <c r="L15" s="1"/>
      <c r="M15" s="1"/>
      <c r="N15" s="1"/>
      <c r="O15" s="5">
        <v>0</v>
      </c>
      <c r="P15" s="5">
        <v>14138.923000000001</v>
      </c>
      <c r="Q15" s="5">
        <v>10175.54155</v>
      </c>
      <c r="R15" s="6">
        <f>R16+R17</f>
        <v>31532.100000000002</v>
      </c>
      <c r="S15" s="6">
        <v>24314.464550000001</v>
      </c>
      <c r="T15" s="6">
        <v>24314.464550000001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27657.29149</v>
      </c>
      <c r="AA15" s="6">
        <v>27657.29149</v>
      </c>
      <c r="AB15" s="6">
        <v>0</v>
      </c>
      <c r="AC15" s="6">
        <v>27657.29149</v>
      </c>
      <c r="AD15" s="6">
        <f>AD16+AD17</f>
        <v>26159.800000000003</v>
      </c>
      <c r="AE15" s="6">
        <v>27657.29149</v>
      </c>
      <c r="AF15" s="6">
        <v>-3342.8269399999999</v>
      </c>
      <c r="AG15" s="7">
        <v>1.1374830580013739</v>
      </c>
      <c r="AH15" s="6">
        <v>-3342.8269399999999</v>
      </c>
      <c r="AI15" s="7">
        <v>1.1374830580013739</v>
      </c>
      <c r="AJ15" s="6">
        <v>0</v>
      </c>
      <c r="AK15" s="8"/>
      <c r="AL15" s="9">
        <f t="shared" si="1"/>
        <v>82.962441448555609</v>
      </c>
      <c r="AM15" s="6">
        <f>AM16+AM17</f>
        <v>17955.2</v>
      </c>
      <c r="AN15" s="9">
        <f t="shared" si="2"/>
        <v>145.69484049189094</v>
      </c>
    </row>
    <row r="16" spans="1:41" ht="28.5" outlineLevel="3" x14ac:dyDescent="0.25">
      <c r="A16" s="1" t="s">
        <v>22</v>
      </c>
      <c r="B16" s="11" t="s">
        <v>23</v>
      </c>
      <c r="C16" s="1" t="s">
        <v>22</v>
      </c>
      <c r="D16" s="1"/>
      <c r="E16" s="1"/>
      <c r="F16" s="4"/>
      <c r="G16" s="1"/>
      <c r="H16" s="1"/>
      <c r="I16" s="1"/>
      <c r="J16" s="1"/>
      <c r="K16" s="1"/>
      <c r="L16" s="1"/>
      <c r="M16" s="1"/>
      <c r="N16" s="1"/>
      <c r="O16" s="5">
        <v>0</v>
      </c>
      <c r="P16" s="5">
        <v>13852.656999999999</v>
      </c>
      <c r="Q16" s="5">
        <v>10299.708689999999</v>
      </c>
      <c r="R16" s="6">
        <v>31424.9</v>
      </c>
      <c r="S16" s="6">
        <v>24152.365689999999</v>
      </c>
      <c r="T16" s="6">
        <v>24152.365689999999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27535.75434</v>
      </c>
      <c r="AA16" s="6">
        <v>27535.75434</v>
      </c>
      <c r="AB16" s="6">
        <v>0</v>
      </c>
      <c r="AC16" s="6">
        <v>27535.75434</v>
      </c>
      <c r="AD16" s="6">
        <v>25862.9</v>
      </c>
      <c r="AE16" s="6">
        <v>27535.75434</v>
      </c>
      <c r="AF16" s="6">
        <v>-3383.3886499999999</v>
      </c>
      <c r="AG16" s="7">
        <v>1.1400851864130581</v>
      </c>
      <c r="AH16" s="6">
        <v>-3383.3886499999999</v>
      </c>
      <c r="AI16" s="7">
        <v>1.1400851864130581</v>
      </c>
      <c r="AJ16" s="6">
        <v>0</v>
      </c>
      <c r="AK16" s="8"/>
      <c r="AL16" s="9">
        <f t="shared" si="1"/>
        <v>82.300659667970294</v>
      </c>
      <c r="AM16" s="6">
        <v>17952.2</v>
      </c>
      <c r="AN16" s="9">
        <f t="shared" si="2"/>
        <v>144.06535132184356</v>
      </c>
    </row>
    <row r="17" spans="1:40" ht="19.5" customHeight="1" outlineLevel="3" x14ac:dyDescent="0.25">
      <c r="A17" s="1" t="s">
        <v>24</v>
      </c>
      <c r="B17" s="11" t="s">
        <v>25</v>
      </c>
      <c r="C17" s="1" t="s">
        <v>24</v>
      </c>
      <c r="D17" s="1"/>
      <c r="E17" s="1"/>
      <c r="F17" s="4"/>
      <c r="G17" s="1"/>
      <c r="H17" s="1"/>
      <c r="I17" s="1"/>
      <c r="J17" s="1"/>
      <c r="K17" s="1"/>
      <c r="L17" s="1"/>
      <c r="M17" s="1"/>
      <c r="N17" s="1"/>
      <c r="O17" s="5">
        <v>0</v>
      </c>
      <c r="P17" s="5">
        <v>286.26600000000002</v>
      </c>
      <c r="Q17" s="5">
        <v>-124.16714</v>
      </c>
      <c r="R17" s="6">
        <v>107.2</v>
      </c>
      <c r="S17" s="6">
        <v>162.09886</v>
      </c>
      <c r="T17" s="6">
        <v>162.09886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121.53715</v>
      </c>
      <c r="AA17" s="6">
        <v>121.53715</v>
      </c>
      <c r="AB17" s="6">
        <v>0</v>
      </c>
      <c r="AC17" s="6">
        <v>121.53715</v>
      </c>
      <c r="AD17" s="6">
        <v>296.89999999999998</v>
      </c>
      <c r="AE17" s="6">
        <v>121.53715</v>
      </c>
      <c r="AF17" s="6">
        <v>40.561709999999998</v>
      </c>
      <c r="AG17" s="7">
        <v>0.74977177507602455</v>
      </c>
      <c r="AH17" s="6">
        <v>40.561709999999998</v>
      </c>
      <c r="AI17" s="7">
        <v>0.74977177507602455</v>
      </c>
      <c r="AJ17" s="6">
        <v>0</v>
      </c>
      <c r="AK17" s="8"/>
      <c r="AL17" s="9">
        <f t="shared" si="1"/>
        <v>276.95895522388059</v>
      </c>
      <c r="AM17" s="6">
        <v>3</v>
      </c>
      <c r="AN17" s="9">
        <f t="shared" si="2"/>
        <v>9896.6666666666661</v>
      </c>
    </row>
    <row r="18" spans="1:40" outlineLevel="1" x14ac:dyDescent="0.25">
      <c r="A18" s="1" t="s">
        <v>26</v>
      </c>
      <c r="B18" s="11" t="s">
        <v>27</v>
      </c>
      <c r="C18" s="1" t="s">
        <v>26</v>
      </c>
      <c r="D18" s="1"/>
      <c r="E18" s="1"/>
      <c r="F18" s="4"/>
      <c r="G18" s="1"/>
      <c r="H18" s="1"/>
      <c r="I18" s="1"/>
      <c r="J18" s="1"/>
      <c r="K18" s="1"/>
      <c r="L18" s="1"/>
      <c r="M18" s="1"/>
      <c r="N18" s="1"/>
      <c r="O18" s="5">
        <v>0</v>
      </c>
      <c r="P18" s="5">
        <v>17234.174999999999</v>
      </c>
      <c r="Q18" s="5">
        <v>-724.59676999999999</v>
      </c>
      <c r="R18" s="6">
        <f>R19+R20</f>
        <v>18397.400000000001</v>
      </c>
      <c r="S18" s="6">
        <v>16509.578229999999</v>
      </c>
      <c r="T18" s="6">
        <v>16509.578229999999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15344.637790000001</v>
      </c>
      <c r="AA18" s="6">
        <v>15344.637790000001</v>
      </c>
      <c r="AB18" s="6">
        <v>0</v>
      </c>
      <c r="AC18" s="6">
        <v>15344.637790000001</v>
      </c>
      <c r="AD18" s="6">
        <f>AD19+AD20</f>
        <v>6748.7</v>
      </c>
      <c r="AE18" s="6">
        <v>15344.637790000001</v>
      </c>
      <c r="AF18" s="6">
        <v>1164.9404400000001</v>
      </c>
      <c r="AG18" s="7">
        <v>0.92943850995035382</v>
      </c>
      <c r="AH18" s="6">
        <v>1164.9404400000001</v>
      </c>
      <c r="AI18" s="7">
        <v>0.92943850995035382</v>
      </c>
      <c r="AJ18" s="6">
        <v>0</v>
      </c>
      <c r="AK18" s="8"/>
      <c r="AL18" s="9">
        <f t="shared" si="1"/>
        <v>36.682900844684568</v>
      </c>
      <c r="AM18" s="6">
        <f>AM19+AM20</f>
        <v>3716.1</v>
      </c>
      <c r="AN18" s="9">
        <f t="shared" si="2"/>
        <v>181.60706116627648</v>
      </c>
    </row>
    <row r="19" spans="1:40" ht="17.25" customHeight="1" outlineLevel="3" x14ac:dyDescent="0.25">
      <c r="A19" s="1" t="s">
        <v>28</v>
      </c>
      <c r="B19" s="11" t="s">
        <v>29</v>
      </c>
      <c r="C19" s="1" t="s">
        <v>28</v>
      </c>
      <c r="D19" s="1"/>
      <c r="E19" s="1"/>
      <c r="F19" s="4"/>
      <c r="G19" s="1"/>
      <c r="H19" s="1"/>
      <c r="I19" s="1"/>
      <c r="J19" s="1"/>
      <c r="K19" s="1"/>
      <c r="L19" s="1"/>
      <c r="M19" s="1"/>
      <c r="N19" s="1"/>
      <c r="O19" s="5">
        <v>0</v>
      </c>
      <c r="P19" s="5">
        <v>4612.6499999999996</v>
      </c>
      <c r="Q19" s="5">
        <v>-358.06682000000001</v>
      </c>
      <c r="R19" s="6">
        <v>6555.3</v>
      </c>
      <c r="S19" s="6">
        <v>4254.5831799999996</v>
      </c>
      <c r="T19" s="6">
        <v>4254.5831799999996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4187.0606100000005</v>
      </c>
      <c r="AA19" s="6">
        <v>4187.0606100000005</v>
      </c>
      <c r="AB19" s="6">
        <v>0</v>
      </c>
      <c r="AC19" s="6">
        <v>4187.0606100000005</v>
      </c>
      <c r="AD19" s="6">
        <v>554</v>
      </c>
      <c r="AE19" s="6">
        <v>4187.0606100000005</v>
      </c>
      <c r="AF19" s="6">
        <v>67.522570000000002</v>
      </c>
      <c r="AG19" s="7">
        <v>0.98412945119573381</v>
      </c>
      <c r="AH19" s="6">
        <v>67.522570000000002</v>
      </c>
      <c r="AI19" s="7">
        <v>0.98412945119573381</v>
      </c>
      <c r="AJ19" s="6">
        <v>0</v>
      </c>
      <c r="AK19" s="8"/>
      <c r="AL19" s="9">
        <f t="shared" si="1"/>
        <v>8.4511769102863337</v>
      </c>
      <c r="AM19" s="6">
        <v>216.7</v>
      </c>
      <c r="AN19" s="9">
        <f t="shared" si="2"/>
        <v>255.65297646515921</v>
      </c>
    </row>
    <row r="20" spans="1:40" ht="19.5" customHeight="1" outlineLevel="3" x14ac:dyDescent="0.25">
      <c r="A20" s="1" t="s">
        <v>30</v>
      </c>
      <c r="B20" s="11" t="s">
        <v>31</v>
      </c>
      <c r="C20" s="1" t="s">
        <v>30</v>
      </c>
      <c r="D20" s="1"/>
      <c r="E20" s="1"/>
      <c r="F20" s="4"/>
      <c r="G20" s="1"/>
      <c r="H20" s="1"/>
      <c r="I20" s="1"/>
      <c r="J20" s="1"/>
      <c r="K20" s="1"/>
      <c r="L20" s="1"/>
      <c r="M20" s="1"/>
      <c r="N20" s="1"/>
      <c r="O20" s="5">
        <v>0</v>
      </c>
      <c r="P20" s="5">
        <v>12621.525</v>
      </c>
      <c r="Q20" s="5">
        <v>-366.52994999999999</v>
      </c>
      <c r="R20" s="6">
        <v>11842.1</v>
      </c>
      <c r="S20" s="6">
        <v>12254.99505</v>
      </c>
      <c r="T20" s="6">
        <v>12254.99505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11157.57718</v>
      </c>
      <c r="AA20" s="6">
        <v>11157.57718</v>
      </c>
      <c r="AB20" s="6">
        <v>0</v>
      </c>
      <c r="AC20" s="6">
        <v>11157.57718</v>
      </c>
      <c r="AD20" s="6">
        <v>6194.7</v>
      </c>
      <c r="AE20" s="6">
        <v>11157.57718</v>
      </c>
      <c r="AF20" s="6">
        <v>1097.41787</v>
      </c>
      <c r="AG20" s="7">
        <v>0.91045138202646603</v>
      </c>
      <c r="AH20" s="6">
        <v>1097.41787</v>
      </c>
      <c r="AI20" s="7">
        <v>0.91045138202646603</v>
      </c>
      <c r="AJ20" s="6">
        <v>0</v>
      </c>
      <c r="AK20" s="8"/>
      <c r="AL20" s="9">
        <f t="shared" si="1"/>
        <v>52.310823249254781</v>
      </c>
      <c r="AM20" s="6">
        <v>3499.4</v>
      </c>
      <c r="AN20" s="9">
        <f t="shared" si="2"/>
        <v>177.02177516145622</v>
      </c>
    </row>
    <row r="21" spans="1:40" ht="21.75" customHeight="1" outlineLevel="1" x14ac:dyDescent="0.25">
      <c r="A21" s="1" t="s">
        <v>32</v>
      </c>
      <c r="B21" s="11" t="s">
        <v>33</v>
      </c>
      <c r="C21" s="1" t="s">
        <v>32</v>
      </c>
      <c r="D21" s="1"/>
      <c r="E21" s="1"/>
      <c r="F21" s="4"/>
      <c r="G21" s="1"/>
      <c r="H21" s="1"/>
      <c r="I21" s="1"/>
      <c r="J21" s="1"/>
      <c r="K21" s="1"/>
      <c r="L21" s="1"/>
      <c r="M21" s="1"/>
      <c r="N21" s="1"/>
      <c r="O21" s="5">
        <v>0</v>
      </c>
      <c r="P21" s="5">
        <v>18.8</v>
      </c>
      <c r="Q21" s="5">
        <v>-14.971</v>
      </c>
      <c r="R21" s="6">
        <v>1.4</v>
      </c>
      <c r="S21" s="6">
        <v>3.8290000000000002</v>
      </c>
      <c r="T21" s="6">
        <v>3.8290000000000002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1.73</v>
      </c>
      <c r="AA21" s="6">
        <v>1.73</v>
      </c>
      <c r="AB21" s="6">
        <v>0</v>
      </c>
      <c r="AC21" s="6">
        <v>1.73</v>
      </c>
      <c r="AD21" s="6">
        <v>0.4</v>
      </c>
      <c r="AE21" s="6">
        <v>1.73</v>
      </c>
      <c r="AF21" s="6">
        <v>2.0990000000000002</v>
      </c>
      <c r="AG21" s="7">
        <v>0.45181509532515018</v>
      </c>
      <c r="AH21" s="6">
        <v>2.0990000000000002</v>
      </c>
      <c r="AI21" s="7">
        <v>0.45181509532515018</v>
      </c>
      <c r="AJ21" s="6">
        <v>0</v>
      </c>
      <c r="AK21" s="8"/>
      <c r="AL21" s="9">
        <f t="shared" si="1"/>
        <v>28.571428571428577</v>
      </c>
      <c r="AM21" s="6">
        <v>0.3</v>
      </c>
      <c r="AN21" s="9">
        <f t="shared" si="2"/>
        <v>133.33333333333334</v>
      </c>
    </row>
    <row r="22" spans="1:40" ht="28.5" outlineLevel="1" x14ac:dyDescent="0.25">
      <c r="A22" s="1" t="s">
        <v>34</v>
      </c>
      <c r="B22" s="11" t="s">
        <v>35</v>
      </c>
      <c r="C22" s="1" t="s">
        <v>34</v>
      </c>
      <c r="D22" s="1"/>
      <c r="E22" s="1"/>
      <c r="F22" s="4"/>
      <c r="G22" s="1"/>
      <c r="H22" s="1"/>
      <c r="I22" s="1"/>
      <c r="J22" s="1"/>
      <c r="K22" s="1"/>
      <c r="L22" s="1"/>
      <c r="M22" s="1"/>
      <c r="N22" s="1"/>
      <c r="O22" s="5">
        <v>0</v>
      </c>
      <c r="P22" s="5">
        <v>0</v>
      </c>
      <c r="Q22" s="5">
        <v>-0.12180000000000001</v>
      </c>
      <c r="R22" s="6">
        <v>-1.4</v>
      </c>
      <c r="S22" s="6">
        <v>-0.12180000000000001</v>
      </c>
      <c r="T22" s="6">
        <v>-0.12180000000000001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-3.3990200000000002</v>
      </c>
      <c r="AA22" s="6">
        <v>-3.3990200000000002</v>
      </c>
      <c r="AB22" s="6">
        <v>0</v>
      </c>
      <c r="AC22" s="6">
        <v>-3.3990200000000002</v>
      </c>
      <c r="AD22" s="6">
        <v>-1.5</v>
      </c>
      <c r="AE22" s="6">
        <v>-3.3990200000000002</v>
      </c>
      <c r="AF22" s="6">
        <v>3.2772199999999998</v>
      </c>
      <c r="AG22" s="7">
        <v>27.906568144499179</v>
      </c>
      <c r="AH22" s="6">
        <v>3.2772199999999998</v>
      </c>
      <c r="AI22" s="7">
        <v>27.906568144499179</v>
      </c>
      <c r="AJ22" s="6">
        <v>0</v>
      </c>
      <c r="AK22" s="8"/>
      <c r="AL22" s="9">
        <f t="shared" si="1"/>
        <v>107.14285714285714</v>
      </c>
      <c r="AM22" s="6">
        <v>1.7</v>
      </c>
      <c r="AN22" s="9">
        <f t="shared" si="2"/>
        <v>-88.235294117647058</v>
      </c>
    </row>
    <row r="23" spans="1:40" ht="29.25" customHeight="1" outlineLevel="1" x14ac:dyDescent="0.25">
      <c r="A23" s="1" t="s">
        <v>36</v>
      </c>
      <c r="B23" s="11" t="s">
        <v>37</v>
      </c>
      <c r="C23" s="1" t="s">
        <v>36</v>
      </c>
      <c r="D23" s="1"/>
      <c r="E23" s="1"/>
      <c r="F23" s="4"/>
      <c r="G23" s="1"/>
      <c r="H23" s="1"/>
      <c r="I23" s="1"/>
      <c r="J23" s="1"/>
      <c r="K23" s="1"/>
      <c r="L23" s="1"/>
      <c r="M23" s="1"/>
      <c r="N23" s="1"/>
      <c r="O23" s="5">
        <v>0</v>
      </c>
      <c r="P23" s="5">
        <v>4002.8319999999999</v>
      </c>
      <c r="Q23" s="5">
        <v>-1157.34752</v>
      </c>
      <c r="R23" s="6">
        <v>4729.3999999999996</v>
      </c>
      <c r="S23" s="6">
        <v>2845.4844800000001</v>
      </c>
      <c r="T23" s="6">
        <v>2845.4844800000001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2676.13366</v>
      </c>
      <c r="AA23" s="6">
        <v>2676.13366</v>
      </c>
      <c r="AB23" s="6">
        <v>0</v>
      </c>
      <c r="AC23" s="6">
        <v>2676.13366</v>
      </c>
      <c r="AD23" s="6">
        <v>1267.0999999999999</v>
      </c>
      <c r="AE23" s="6">
        <v>2676.13366</v>
      </c>
      <c r="AF23" s="6">
        <v>169.35082</v>
      </c>
      <c r="AG23" s="7">
        <v>0.94048436349229358</v>
      </c>
      <c r="AH23" s="6">
        <v>169.35082</v>
      </c>
      <c r="AI23" s="7">
        <v>0.94048436349229358</v>
      </c>
      <c r="AJ23" s="6">
        <v>0</v>
      </c>
      <c r="AK23" s="8"/>
      <c r="AL23" s="9">
        <f t="shared" si="1"/>
        <v>26.79198206960714</v>
      </c>
      <c r="AM23" s="6">
        <v>1383.5</v>
      </c>
      <c r="AN23" s="9">
        <f t="shared" si="2"/>
        <v>91.586555836646184</v>
      </c>
    </row>
    <row r="24" spans="1:40" ht="28.5" outlineLevel="1" x14ac:dyDescent="0.25">
      <c r="A24" s="1" t="s">
        <v>38</v>
      </c>
      <c r="B24" s="11" t="s">
        <v>39</v>
      </c>
      <c r="C24" s="1" t="s">
        <v>38</v>
      </c>
      <c r="D24" s="1"/>
      <c r="E24" s="1"/>
      <c r="F24" s="4"/>
      <c r="G24" s="1"/>
      <c r="H24" s="1"/>
      <c r="I24" s="1"/>
      <c r="J24" s="1"/>
      <c r="K24" s="1"/>
      <c r="L24" s="1"/>
      <c r="M24" s="1"/>
      <c r="N24" s="1"/>
      <c r="O24" s="5">
        <v>0</v>
      </c>
      <c r="P24" s="5">
        <v>195.06700000000001</v>
      </c>
      <c r="Q24" s="5">
        <v>734.92603999999994</v>
      </c>
      <c r="R24" s="6">
        <v>764.1</v>
      </c>
      <c r="S24" s="6">
        <v>929.99303999999995</v>
      </c>
      <c r="T24" s="6">
        <v>929.99303999999995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1351.26081</v>
      </c>
      <c r="AA24" s="6">
        <v>1351.26081</v>
      </c>
      <c r="AB24" s="6">
        <v>0</v>
      </c>
      <c r="AC24" s="6">
        <v>1351.26081</v>
      </c>
      <c r="AD24" s="6">
        <v>254.8</v>
      </c>
      <c r="AE24" s="6">
        <v>1351.26081</v>
      </c>
      <c r="AF24" s="6">
        <v>-421.26776999999998</v>
      </c>
      <c r="AG24" s="7">
        <v>1.4529794868142238</v>
      </c>
      <c r="AH24" s="6">
        <v>-421.26776999999998</v>
      </c>
      <c r="AI24" s="7">
        <v>1.4529794868142238</v>
      </c>
      <c r="AJ24" s="6">
        <v>0</v>
      </c>
      <c r="AK24" s="8"/>
      <c r="AL24" s="9">
        <f t="shared" si="1"/>
        <v>33.34642062557257</v>
      </c>
      <c r="AM24" s="6">
        <v>621.79999999999995</v>
      </c>
      <c r="AN24" s="9">
        <f t="shared" si="2"/>
        <v>40.977806368607276</v>
      </c>
    </row>
    <row r="25" spans="1:40" ht="28.5" outlineLevel="1" x14ac:dyDescent="0.25">
      <c r="A25" s="1" t="s">
        <v>40</v>
      </c>
      <c r="B25" s="11" t="s">
        <v>41</v>
      </c>
      <c r="C25" s="1" t="s">
        <v>40</v>
      </c>
      <c r="D25" s="1"/>
      <c r="E25" s="1"/>
      <c r="F25" s="4"/>
      <c r="G25" s="1"/>
      <c r="H25" s="1"/>
      <c r="I25" s="1"/>
      <c r="J25" s="1"/>
      <c r="K25" s="1"/>
      <c r="L25" s="1"/>
      <c r="M25" s="1"/>
      <c r="N25" s="1"/>
      <c r="O25" s="5">
        <v>0</v>
      </c>
      <c r="P25" s="5">
        <v>0</v>
      </c>
      <c r="Q25" s="5">
        <v>725.55678</v>
      </c>
      <c r="R25" s="6">
        <v>488.6</v>
      </c>
      <c r="S25" s="6">
        <v>725.55678</v>
      </c>
      <c r="T25" s="6">
        <v>725.55678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761.18742999999995</v>
      </c>
      <c r="AA25" s="6">
        <v>761.18742999999995</v>
      </c>
      <c r="AB25" s="6">
        <v>0</v>
      </c>
      <c r="AC25" s="6">
        <v>761.18742999999995</v>
      </c>
      <c r="AD25" s="6">
        <v>386.7</v>
      </c>
      <c r="AE25" s="6">
        <v>761.18742999999995</v>
      </c>
      <c r="AF25" s="6">
        <v>-35.630650000000003</v>
      </c>
      <c r="AG25" s="7">
        <v>1.0491080105405397</v>
      </c>
      <c r="AH25" s="6">
        <v>-35.630650000000003</v>
      </c>
      <c r="AI25" s="7">
        <v>1.0491080105405397</v>
      </c>
      <c r="AJ25" s="6">
        <v>0</v>
      </c>
      <c r="AK25" s="8"/>
      <c r="AL25" s="9">
        <f t="shared" si="1"/>
        <v>79.144494474007359</v>
      </c>
      <c r="AM25" s="6">
        <v>888.7</v>
      </c>
      <c r="AN25" s="9">
        <f t="shared" si="2"/>
        <v>43.512996511758743</v>
      </c>
    </row>
    <row r="26" spans="1:40" outlineLevel="1" x14ac:dyDescent="0.25">
      <c r="A26" s="1" t="s">
        <v>42</v>
      </c>
      <c r="B26" s="11" t="s">
        <v>43</v>
      </c>
      <c r="C26" s="1" t="s">
        <v>42</v>
      </c>
      <c r="D26" s="1"/>
      <c r="E26" s="1"/>
      <c r="F26" s="4"/>
      <c r="G26" s="1"/>
      <c r="H26" s="1"/>
      <c r="I26" s="1"/>
      <c r="J26" s="1"/>
      <c r="K26" s="1"/>
      <c r="L26" s="1"/>
      <c r="M26" s="1"/>
      <c r="N26" s="1"/>
      <c r="O26" s="5">
        <v>0</v>
      </c>
      <c r="P26" s="5">
        <v>273</v>
      </c>
      <c r="Q26" s="5">
        <v>110.37730999999999</v>
      </c>
      <c r="R26" s="6">
        <v>495</v>
      </c>
      <c r="S26" s="6">
        <v>383.37731000000002</v>
      </c>
      <c r="T26" s="6">
        <v>383.37731000000002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364.02131000000003</v>
      </c>
      <c r="AA26" s="6">
        <v>364.02131000000003</v>
      </c>
      <c r="AB26" s="6">
        <v>0</v>
      </c>
      <c r="AC26" s="6">
        <v>364.02131000000003</v>
      </c>
      <c r="AD26" s="6">
        <v>63.1</v>
      </c>
      <c r="AE26" s="6">
        <v>364.02131000000003</v>
      </c>
      <c r="AF26" s="6">
        <v>19.356000000000002</v>
      </c>
      <c r="AG26" s="7">
        <v>0.94951187904156353</v>
      </c>
      <c r="AH26" s="6">
        <v>19.356000000000002</v>
      </c>
      <c r="AI26" s="7">
        <v>0.94951187904156353</v>
      </c>
      <c r="AJ26" s="6">
        <v>0</v>
      </c>
      <c r="AK26" s="8"/>
      <c r="AL26" s="9">
        <f t="shared" si="1"/>
        <v>12.747474747474749</v>
      </c>
      <c r="AM26" s="6">
        <v>137</v>
      </c>
      <c r="AN26" s="9">
        <f t="shared" si="2"/>
        <v>46.058394160583944</v>
      </c>
    </row>
    <row r="27" spans="1:40" outlineLevel="1" x14ac:dyDescent="0.25">
      <c r="A27" s="1" t="s">
        <v>44</v>
      </c>
      <c r="B27" s="11" t="s">
        <v>45</v>
      </c>
      <c r="C27" s="1" t="s">
        <v>44</v>
      </c>
      <c r="D27" s="1"/>
      <c r="E27" s="1"/>
      <c r="F27" s="4"/>
      <c r="G27" s="1"/>
      <c r="H27" s="1"/>
      <c r="I27" s="1"/>
      <c r="J27" s="1"/>
      <c r="K27" s="1"/>
      <c r="L27" s="1"/>
      <c r="M27" s="1"/>
      <c r="N27" s="1"/>
      <c r="O27" s="5">
        <v>0</v>
      </c>
      <c r="P27" s="5">
        <v>506.2</v>
      </c>
      <c r="Q27" s="5">
        <v>224.41977</v>
      </c>
      <c r="R27" s="6">
        <v>1047.8</v>
      </c>
      <c r="S27" s="6">
        <v>730.61977000000002</v>
      </c>
      <c r="T27" s="6">
        <v>730.61977000000002</v>
      </c>
      <c r="U27" s="6">
        <v>0</v>
      </c>
      <c r="V27" s="6">
        <v>0</v>
      </c>
      <c r="W27" s="6">
        <v>0</v>
      </c>
      <c r="X27" s="6">
        <v>0</v>
      </c>
      <c r="Y27" s="6">
        <v>4605.692</v>
      </c>
      <c r="Z27" s="6">
        <v>5252.8881300000003</v>
      </c>
      <c r="AA27" s="6">
        <v>647.19613000000004</v>
      </c>
      <c r="AB27" s="6">
        <v>4605.692</v>
      </c>
      <c r="AC27" s="6">
        <v>5252.8881300000003</v>
      </c>
      <c r="AD27" s="6">
        <v>393.5</v>
      </c>
      <c r="AE27" s="6">
        <v>647.19613000000004</v>
      </c>
      <c r="AF27" s="6">
        <v>83.423640000000006</v>
      </c>
      <c r="AG27" s="7">
        <v>0.88581798162948699</v>
      </c>
      <c r="AH27" s="6">
        <v>83.423640000000006</v>
      </c>
      <c r="AI27" s="7">
        <v>0.88581798162948699</v>
      </c>
      <c r="AJ27" s="6">
        <v>0</v>
      </c>
      <c r="AK27" s="8"/>
      <c r="AL27" s="9">
        <f t="shared" si="1"/>
        <v>37.554876884901702</v>
      </c>
      <c r="AM27" s="6">
        <v>342</v>
      </c>
      <c r="AN27" s="9">
        <f t="shared" si="2"/>
        <v>115.05847953216374</v>
      </c>
    </row>
    <row r="28" spans="1:40" ht="22.5" customHeight="1" x14ac:dyDescent="0.25">
      <c r="A28" s="1" t="s">
        <v>46</v>
      </c>
      <c r="B28" s="11" t="s">
        <v>47</v>
      </c>
      <c r="C28" s="1" t="s">
        <v>46</v>
      </c>
      <c r="D28" s="1"/>
      <c r="E28" s="1"/>
      <c r="F28" s="4"/>
      <c r="G28" s="1"/>
      <c r="H28" s="1"/>
      <c r="I28" s="1"/>
      <c r="J28" s="1"/>
      <c r="K28" s="1"/>
      <c r="L28" s="1"/>
      <c r="M28" s="1"/>
      <c r="N28" s="1"/>
      <c r="O28" s="5">
        <v>0</v>
      </c>
      <c r="P28" s="5">
        <v>58324.64157</v>
      </c>
      <c r="Q28" s="5">
        <v>44180.072630000002</v>
      </c>
      <c r="R28" s="6">
        <f>R29+R30+R31</f>
        <v>101687</v>
      </c>
      <c r="S28" s="6">
        <f t="shared" ref="S28:AC28" si="3">S29+S30+S31</f>
        <v>102504.7142</v>
      </c>
      <c r="T28" s="6">
        <f t="shared" si="3"/>
        <v>102504.7142</v>
      </c>
      <c r="U28" s="6">
        <f t="shared" si="3"/>
        <v>0</v>
      </c>
      <c r="V28" s="6">
        <f t="shared" si="3"/>
        <v>0</v>
      </c>
      <c r="W28" s="6">
        <f t="shared" si="3"/>
        <v>0</v>
      </c>
      <c r="X28" s="6">
        <f t="shared" si="3"/>
        <v>0</v>
      </c>
      <c r="Y28" s="6">
        <f t="shared" si="3"/>
        <v>0</v>
      </c>
      <c r="Z28" s="6">
        <f t="shared" si="3"/>
        <v>100360.63763</v>
      </c>
      <c r="AA28" s="6">
        <f t="shared" si="3"/>
        <v>100360.63763</v>
      </c>
      <c r="AB28" s="6">
        <f t="shared" si="3"/>
        <v>0</v>
      </c>
      <c r="AC28" s="6">
        <f t="shared" si="3"/>
        <v>100360.63763</v>
      </c>
      <c r="AD28" s="6">
        <f>AD29+AD30+AD31+AD32</f>
        <v>43043.9</v>
      </c>
      <c r="AE28" s="6">
        <v>100360.63763</v>
      </c>
      <c r="AF28" s="6">
        <v>2144.0765700000002</v>
      </c>
      <c r="AG28" s="7">
        <v>0.97908314181710099</v>
      </c>
      <c r="AH28" s="6">
        <v>2144.0765700000002</v>
      </c>
      <c r="AI28" s="7">
        <v>0.97908314181710099</v>
      </c>
      <c r="AJ28" s="6">
        <v>0</v>
      </c>
      <c r="AK28" s="8"/>
      <c r="AL28" s="9">
        <f t="shared" si="1"/>
        <v>42.329796335814805</v>
      </c>
      <c r="AM28" s="6">
        <f>AM29+AM30+AM31</f>
        <v>119112.7</v>
      </c>
      <c r="AN28" s="9">
        <f t="shared" si="2"/>
        <v>36.137120558932843</v>
      </c>
    </row>
    <row r="29" spans="1:40" ht="30.75" customHeight="1" outlineLevel="1" x14ac:dyDescent="0.25">
      <c r="A29" s="1" t="s">
        <v>48</v>
      </c>
      <c r="B29" s="11" t="s">
        <v>111</v>
      </c>
      <c r="C29" s="1" t="s">
        <v>48</v>
      </c>
      <c r="D29" s="1"/>
      <c r="E29" s="1"/>
      <c r="F29" s="4"/>
      <c r="G29" s="1"/>
      <c r="H29" s="1"/>
      <c r="I29" s="1"/>
      <c r="J29" s="1"/>
      <c r="K29" s="1"/>
      <c r="L29" s="1"/>
      <c r="M29" s="1"/>
      <c r="N29" s="1"/>
      <c r="O29" s="5">
        <v>0</v>
      </c>
      <c r="P29" s="5">
        <v>57457.64157</v>
      </c>
      <c r="Q29" s="5">
        <v>44721.635000000002</v>
      </c>
      <c r="R29" s="6">
        <v>97348.2</v>
      </c>
      <c r="S29" s="6">
        <v>102179.27657</v>
      </c>
      <c r="T29" s="6">
        <v>102179.27657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100123.89806000001</v>
      </c>
      <c r="AA29" s="6">
        <v>100123.89806000001</v>
      </c>
      <c r="AB29" s="6">
        <v>0</v>
      </c>
      <c r="AC29" s="6">
        <v>100123.89806000001</v>
      </c>
      <c r="AD29" s="6">
        <v>42970.9</v>
      </c>
      <c r="AE29" s="6">
        <v>100123.89806000001</v>
      </c>
      <c r="AF29" s="6">
        <v>2055.37851</v>
      </c>
      <c r="AG29" s="7">
        <v>0.97988458541696644</v>
      </c>
      <c r="AH29" s="6">
        <v>2055.37851</v>
      </c>
      <c r="AI29" s="7">
        <v>0.97988458541696644</v>
      </c>
      <c r="AJ29" s="6">
        <v>0</v>
      </c>
      <c r="AK29" s="8"/>
      <c r="AL29" s="9">
        <f t="shared" si="1"/>
        <v>44.141442779630239</v>
      </c>
      <c r="AM29" s="6">
        <v>119040</v>
      </c>
      <c r="AN29" s="9">
        <f t="shared" si="2"/>
        <v>36.097866263440856</v>
      </c>
    </row>
    <row r="30" spans="1:40" outlineLevel="1" x14ac:dyDescent="0.25">
      <c r="A30" s="1" t="s">
        <v>49</v>
      </c>
      <c r="B30" s="11" t="s">
        <v>112</v>
      </c>
      <c r="C30" s="21" t="s">
        <v>49</v>
      </c>
      <c r="D30" s="1"/>
      <c r="E30" s="1"/>
      <c r="F30" s="4"/>
      <c r="G30" s="1"/>
      <c r="H30" s="1"/>
      <c r="I30" s="1"/>
      <c r="J30" s="1"/>
      <c r="K30" s="1"/>
      <c r="L30" s="1"/>
      <c r="M30" s="1"/>
      <c r="N30" s="1"/>
      <c r="O30" s="5">
        <v>0</v>
      </c>
      <c r="P30" s="5">
        <v>0</v>
      </c>
      <c r="Q30" s="5">
        <v>213.69923</v>
      </c>
      <c r="R30" s="6">
        <v>271</v>
      </c>
      <c r="S30" s="6">
        <v>213.69923</v>
      </c>
      <c r="T30" s="6">
        <v>213.69923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174.71324000000001</v>
      </c>
      <c r="AA30" s="6">
        <v>174.71324000000001</v>
      </c>
      <c r="AB30" s="6">
        <v>0</v>
      </c>
      <c r="AC30" s="6">
        <v>174.71324000000001</v>
      </c>
      <c r="AD30" s="6">
        <v>20</v>
      </c>
      <c r="AE30" s="6">
        <v>174.71324000000001</v>
      </c>
      <c r="AF30" s="6">
        <v>38.985990000000001</v>
      </c>
      <c r="AG30" s="7">
        <v>0.81756607171677687</v>
      </c>
      <c r="AH30" s="6">
        <v>38.985990000000001</v>
      </c>
      <c r="AI30" s="7">
        <v>0.81756607171677687</v>
      </c>
      <c r="AJ30" s="6">
        <v>0</v>
      </c>
      <c r="AK30" s="8"/>
      <c r="AL30" s="9">
        <f t="shared" si="1"/>
        <v>7.3800738007380069</v>
      </c>
      <c r="AM30" s="6">
        <v>18.7</v>
      </c>
      <c r="AN30" s="9">
        <f t="shared" si="2"/>
        <v>106.95187165775401</v>
      </c>
    </row>
    <row r="31" spans="1:40" outlineLevel="1" x14ac:dyDescent="0.25">
      <c r="A31" s="1" t="s">
        <v>50</v>
      </c>
      <c r="B31" s="11" t="s">
        <v>113</v>
      </c>
      <c r="C31" s="21" t="s">
        <v>50</v>
      </c>
      <c r="D31" s="1"/>
      <c r="E31" s="1"/>
      <c r="F31" s="4"/>
      <c r="G31" s="1"/>
      <c r="H31" s="1"/>
      <c r="I31" s="1"/>
      <c r="J31" s="1"/>
      <c r="K31" s="1"/>
      <c r="L31" s="1"/>
      <c r="M31" s="1"/>
      <c r="N31" s="1"/>
      <c r="O31" s="5">
        <v>0</v>
      </c>
      <c r="P31" s="5">
        <v>867</v>
      </c>
      <c r="Q31" s="5">
        <v>-755.26160000000004</v>
      </c>
      <c r="R31" s="6">
        <v>4067.8</v>
      </c>
      <c r="S31" s="6">
        <v>111.7384</v>
      </c>
      <c r="T31" s="6">
        <v>111.7384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62.026330000000002</v>
      </c>
      <c r="AA31" s="6">
        <v>62.026330000000002</v>
      </c>
      <c r="AB31" s="6">
        <v>0</v>
      </c>
      <c r="AC31" s="6">
        <v>62.026330000000002</v>
      </c>
      <c r="AD31" s="6">
        <v>53</v>
      </c>
      <c r="AE31" s="6">
        <v>62.026330000000002</v>
      </c>
      <c r="AF31" s="6">
        <v>49.712069999999997</v>
      </c>
      <c r="AG31" s="7">
        <v>0.55510308005126263</v>
      </c>
      <c r="AH31" s="6">
        <v>49.712069999999997</v>
      </c>
      <c r="AI31" s="7">
        <v>0.55510308005126263</v>
      </c>
      <c r="AJ31" s="6">
        <v>0</v>
      </c>
      <c r="AK31" s="8"/>
      <c r="AL31" s="9">
        <f t="shared" si="1"/>
        <v>1.3029155809036825</v>
      </c>
      <c r="AM31" s="6">
        <v>54</v>
      </c>
      <c r="AN31" s="9">
        <f t="shared" si="2"/>
        <v>98.148148148148152</v>
      </c>
    </row>
    <row r="32" spans="1:40" ht="28.5" outlineLevel="1" x14ac:dyDescent="0.25">
      <c r="A32" s="1"/>
      <c r="B32" s="11" t="s">
        <v>114</v>
      </c>
      <c r="C32" s="21" t="s">
        <v>115</v>
      </c>
      <c r="D32" s="1"/>
      <c r="E32" s="1"/>
      <c r="F32" s="4"/>
      <c r="G32" s="1"/>
      <c r="H32" s="1"/>
      <c r="I32" s="1"/>
      <c r="J32" s="1"/>
      <c r="K32" s="1"/>
      <c r="L32" s="1"/>
      <c r="M32" s="1"/>
      <c r="N32" s="1"/>
      <c r="O32" s="5"/>
      <c r="P32" s="5"/>
      <c r="Q32" s="5"/>
      <c r="R32" s="6">
        <v>0</v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7"/>
      <c r="AH32" s="6"/>
      <c r="AI32" s="7"/>
      <c r="AJ32" s="6"/>
      <c r="AK32" s="8"/>
      <c r="AL32" s="9"/>
      <c r="AM32" s="6">
        <v>-151.6</v>
      </c>
      <c r="AN32" s="9"/>
    </row>
    <row r="33" spans="1:40" ht="24" customHeight="1" x14ac:dyDescent="0.25">
      <c r="A33" s="81" t="s">
        <v>51</v>
      </c>
      <c r="B33" s="82"/>
      <c r="C33" s="82"/>
      <c r="D33" s="82"/>
      <c r="E33" s="82"/>
      <c r="F33" s="82"/>
      <c r="G33" s="82"/>
      <c r="H33" s="82"/>
      <c r="I33" s="22"/>
      <c r="J33" s="22"/>
      <c r="K33" s="22"/>
      <c r="L33" s="22"/>
      <c r="M33" s="22"/>
      <c r="N33" s="22"/>
      <c r="O33" s="23">
        <v>0</v>
      </c>
      <c r="P33" s="23">
        <v>122855.01319</v>
      </c>
      <c r="Q33" s="23">
        <v>54321.135719999998</v>
      </c>
      <c r="R33" s="24">
        <f>R11+R28</f>
        <v>189411.60000000003</v>
      </c>
      <c r="S33" s="24">
        <f t="shared" ref="S33:AC33" si="4">S28+S11</f>
        <v>177176.14890999999</v>
      </c>
      <c r="T33" s="24">
        <f t="shared" si="4"/>
        <v>177176.14890999999</v>
      </c>
      <c r="U33" s="24">
        <f t="shared" si="4"/>
        <v>0</v>
      </c>
      <c r="V33" s="24">
        <f t="shared" si="4"/>
        <v>0</v>
      </c>
      <c r="W33" s="24">
        <f t="shared" si="4"/>
        <v>0</v>
      </c>
      <c r="X33" s="24">
        <f t="shared" si="4"/>
        <v>0</v>
      </c>
      <c r="Y33" s="24">
        <f t="shared" si="4"/>
        <v>4605.692</v>
      </c>
      <c r="Z33" s="24">
        <f t="shared" si="4"/>
        <v>182247.62462000002</v>
      </c>
      <c r="AA33" s="24">
        <f t="shared" si="4"/>
        <v>177641.93262000001</v>
      </c>
      <c r="AB33" s="24">
        <f t="shared" si="4"/>
        <v>4605.692</v>
      </c>
      <c r="AC33" s="24">
        <f t="shared" si="4"/>
        <v>182247.62462000002</v>
      </c>
      <c r="AD33" s="24">
        <f>AD11+AD28</f>
        <v>93434.1</v>
      </c>
      <c r="AE33" s="24">
        <v>177641.93262000001</v>
      </c>
      <c r="AF33" s="24">
        <v>-465.78370999999999</v>
      </c>
      <c r="AG33" s="25">
        <v>1.0026289300950808</v>
      </c>
      <c r="AH33" s="24">
        <v>-465.78370999999999</v>
      </c>
      <c r="AI33" s="25">
        <v>1.0026289300950808</v>
      </c>
      <c r="AJ33" s="24">
        <v>0</v>
      </c>
      <c r="AK33" s="26"/>
      <c r="AL33" s="9">
        <f t="shared" si="1"/>
        <v>49.328605006240373</v>
      </c>
      <c r="AM33" s="24">
        <f>AM28+AM11+AM32</f>
        <v>156409.79999999999</v>
      </c>
      <c r="AN33" s="9">
        <f t="shared" si="2"/>
        <v>59.736730051441796</v>
      </c>
    </row>
    <row r="34" spans="1:40" ht="12.75" customHeight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 t="s">
        <v>1</v>
      </c>
      <c r="AF34" s="27"/>
      <c r="AG34" s="27"/>
      <c r="AH34" s="27"/>
      <c r="AI34" s="27"/>
      <c r="AJ34" s="27"/>
      <c r="AK34" s="27"/>
      <c r="AL34" s="27"/>
      <c r="AM34" s="28"/>
      <c r="AN34" s="28"/>
    </row>
    <row r="35" spans="1:40" x14ac:dyDescent="0.25">
      <c r="A35" s="79" t="s">
        <v>109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29"/>
      <c r="AD35" s="29"/>
      <c r="AE35" s="29"/>
      <c r="AF35" s="29"/>
      <c r="AG35" s="29"/>
      <c r="AH35" s="29"/>
      <c r="AI35" s="29"/>
      <c r="AJ35" s="29"/>
      <c r="AK35" s="29"/>
      <c r="AL35" s="27"/>
      <c r="AM35" s="28"/>
      <c r="AN35" s="28"/>
    </row>
    <row r="36" spans="1:40" ht="29.25" customHeight="1" x14ac:dyDescent="0.25">
      <c r="A36" s="28"/>
      <c r="B36" s="69" t="s">
        <v>2</v>
      </c>
      <c r="C36" s="71" t="s">
        <v>54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73" t="s">
        <v>52</v>
      </c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ht="15" customHeight="1" x14ac:dyDescent="0.25">
      <c r="A37" s="28"/>
      <c r="B37" s="70"/>
      <c r="C37" s="72"/>
      <c r="D37" s="75" t="s">
        <v>4</v>
      </c>
      <c r="E37" s="77" t="s">
        <v>1</v>
      </c>
      <c r="F37" s="56" t="s">
        <v>5</v>
      </c>
      <c r="G37" s="57"/>
      <c r="H37" s="57"/>
      <c r="I37" s="56" t="s">
        <v>6</v>
      </c>
      <c r="J37" s="57"/>
      <c r="K37" s="57"/>
      <c r="L37" s="58" t="s">
        <v>1</v>
      </c>
      <c r="M37" s="58" t="s">
        <v>1</v>
      </c>
      <c r="N37" s="58" t="s">
        <v>1</v>
      </c>
      <c r="O37" s="58" t="s">
        <v>1</v>
      </c>
      <c r="P37" s="58" t="s">
        <v>7</v>
      </c>
      <c r="Q37" s="58" t="s">
        <v>1</v>
      </c>
      <c r="R37" s="58" t="s">
        <v>118</v>
      </c>
      <c r="S37" s="58" t="s">
        <v>1</v>
      </c>
      <c r="T37" s="58" t="s">
        <v>1</v>
      </c>
      <c r="U37" s="58" t="s">
        <v>1</v>
      </c>
      <c r="V37" s="58" t="s">
        <v>1</v>
      </c>
      <c r="W37" s="58" t="s">
        <v>1</v>
      </c>
      <c r="X37" s="58" t="s">
        <v>1</v>
      </c>
      <c r="Y37" s="56" t="s">
        <v>8</v>
      </c>
      <c r="Z37" s="57"/>
      <c r="AA37" s="57"/>
      <c r="AB37" s="53" t="s">
        <v>123</v>
      </c>
      <c r="AC37" s="54"/>
      <c r="AD37" s="54"/>
      <c r="AE37" s="18" t="s">
        <v>1</v>
      </c>
      <c r="AF37" s="56" t="s">
        <v>9</v>
      </c>
      <c r="AG37" s="57"/>
      <c r="AH37" s="56" t="s">
        <v>10</v>
      </c>
      <c r="AI37" s="57"/>
      <c r="AJ37" s="56" t="s">
        <v>11</v>
      </c>
      <c r="AK37" s="57"/>
      <c r="AL37" s="45" t="s">
        <v>53</v>
      </c>
      <c r="AM37" s="62" t="s">
        <v>124</v>
      </c>
      <c r="AN37" s="45" t="s">
        <v>119</v>
      </c>
    </row>
    <row r="38" spans="1:40" ht="28.5" customHeight="1" x14ac:dyDescent="0.25">
      <c r="A38" s="28"/>
      <c r="B38" s="70"/>
      <c r="C38" s="72"/>
      <c r="D38" s="76"/>
      <c r="E38" s="78"/>
      <c r="F38" s="20" t="s">
        <v>1</v>
      </c>
      <c r="G38" s="20" t="s">
        <v>1</v>
      </c>
      <c r="H38" s="20" t="s">
        <v>1</v>
      </c>
      <c r="I38" s="20" t="s">
        <v>1</v>
      </c>
      <c r="J38" s="20" t="s">
        <v>1</v>
      </c>
      <c r="K38" s="20" t="s">
        <v>1</v>
      </c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20" t="s">
        <v>1</v>
      </c>
      <c r="Z38" s="20" t="s">
        <v>1</v>
      </c>
      <c r="AA38" s="20" t="s">
        <v>1</v>
      </c>
      <c r="AB38" s="55"/>
      <c r="AC38" s="55"/>
      <c r="AD38" s="55"/>
      <c r="AE38" s="20"/>
      <c r="AF38" s="20" t="s">
        <v>1</v>
      </c>
      <c r="AG38" s="20" t="s">
        <v>1</v>
      </c>
      <c r="AH38" s="20" t="s">
        <v>1</v>
      </c>
      <c r="AI38" s="20" t="s">
        <v>1</v>
      </c>
      <c r="AJ38" s="20" t="s">
        <v>1</v>
      </c>
      <c r="AK38" s="20" t="s">
        <v>1</v>
      </c>
      <c r="AL38" s="46"/>
      <c r="AM38" s="63"/>
      <c r="AN38" s="46"/>
    </row>
    <row r="39" spans="1:40" x14ac:dyDescent="0.25">
      <c r="A39" s="28"/>
      <c r="B39" s="31" t="s">
        <v>55</v>
      </c>
      <c r="C39" s="32" t="s">
        <v>56</v>
      </c>
      <c r="D39" s="33">
        <v>45713.829169999997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4">
        <f>R40+R42+R41</f>
        <v>43236.5</v>
      </c>
      <c r="S39" s="34">
        <f t="shared" ref="S39:AD39" si="5">S40+S42</f>
        <v>0</v>
      </c>
      <c r="T39" s="34">
        <f t="shared" si="5"/>
        <v>0</v>
      </c>
      <c r="U39" s="34">
        <f t="shared" si="5"/>
        <v>0</v>
      </c>
      <c r="V39" s="34">
        <f t="shared" si="5"/>
        <v>0</v>
      </c>
      <c r="W39" s="34">
        <f t="shared" si="5"/>
        <v>0</v>
      </c>
      <c r="X39" s="34">
        <f t="shared" si="5"/>
        <v>0</v>
      </c>
      <c r="Y39" s="34">
        <f t="shared" si="5"/>
        <v>0</v>
      </c>
      <c r="Z39" s="34">
        <f t="shared" si="5"/>
        <v>0</v>
      </c>
      <c r="AA39" s="34">
        <f t="shared" si="5"/>
        <v>0</v>
      </c>
      <c r="AB39" s="34">
        <f t="shared" si="5"/>
        <v>0</v>
      </c>
      <c r="AC39" s="34">
        <f t="shared" si="5"/>
        <v>0</v>
      </c>
      <c r="AD39" s="34">
        <f t="shared" si="5"/>
        <v>21263.5</v>
      </c>
      <c r="AE39" s="34">
        <v>0</v>
      </c>
      <c r="AF39" s="34">
        <v>0</v>
      </c>
      <c r="AG39" s="34">
        <v>0</v>
      </c>
      <c r="AH39" s="34">
        <v>44538.046739999998</v>
      </c>
      <c r="AI39" s="34">
        <v>44503.521280000001</v>
      </c>
      <c r="AJ39" s="35"/>
      <c r="AK39" s="35"/>
      <c r="AL39" s="12">
        <f>AD39/R39*100</f>
        <v>49.179512680258583</v>
      </c>
      <c r="AM39" s="36">
        <f>AM40+AM42</f>
        <v>18798.5</v>
      </c>
      <c r="AN39" s="12">
        <f>AD39/AM39*100</f>
        <v>113.11274835758172</v>
      </c>
    </row>
    <row r="40" spans="1:40" ht="42.75" x14ac:dyDescent="0.25">
      <c r="A40" s="28"/>
      <c r="B40" s="31" t="s">
        <v>57</v>
      </c>
      <c r="C40" s="32" t="s">
        <v>58</v>
      </c>
      <c r="D40" s="33">
        <v>27700.506300000001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4">
        <v>34187.599999999999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16372.8</v>
      </c>
      <c r="AE40" s="34">
        <v>0</v>
      </c>
      <c r="AF40" s="34">
        <v>0</v>
      </c>
      <c r="AG40" s="34">
        <v>0</v>
      </c>
      <c r="AH40" s="34">
        <v>26995.05473</v>
      </c>
      <c r="AI40" s="34">
        <v>26968.849900000001</v>
      </c>
      <c r="AJ40" s="35"/>
      <c r="AK40" s="35"/>
      <c r="AL40" s="12">
        <f t="shared" ref="AL40:AL69" si="6">AD40/R40*100</f>
        <v>47.891048216312349</v>
      </c>
      <c r="AM40" s="36">
        <v>14838.6</v>
      </c>
      <c r="AN40" s="12">
        <f t="shared" ref="AN40:AN69" si="7">AD40/AM40*100</f>
        <v>110.33925033358942</v>
      </c>
    </row>
    <row r="41" spans="1:40" x14ac:dyDescent="0.25">
      <c r="A41" s="28"/>
      <c r="B41" s="31" t="s">
        <v>120</v>
      </c>
      <c r="C41" s="37" t="s">
        <v>121</v>
      </c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>
        <v>104</v>
      </c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>
        <v>0</v>
      </c>
      <c r="AE41" s="34"/>
      <c r="AF41" s="34"/>
      <c r="AG41" s="34"/>
      <c r="AH41" s="34"/>
      <c r="AI41" s="34"/>
      <c r="AJ41" s="35"/>
      <c r="AK41" s="35"/>
      <c r="AL41" s="12">
        <f t="shared" si="6"/>
        <v>0</v>
      </c>
      <c r="AM41" s="36"/>
      <c r="AN41" s="12"/>
    </row>
    <row r="42" spans="1:40" x14ac:dyDescent="0.25">
      <c r="A42" s="28"/>
      <c r="B42" s="31" t="s">
        <v>59</v>
      </c>
      <c r="C42" s="32" t="s">
        <v>60</v>
      </c>
      <c r="D42" s="33">
        <v>18013.32287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4">
        <v>8944.9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4890.7</v>
      </c>
      <c r="AE42" s="34">
        <v>0</v>
      </c>
      <c r="AF42" s="34">
        <v>0</v>
      </c>
      <c r="AG42" s="34">
        <v>0</v>
      </c>
      <c r="AH42" s="34">
        <v>17542.992010000002</v>
      </c>
      <c r="AI42" s="34">
        <v>17534.67138</v>
      </c>
      <c r="AJ42" s="35"/>
      <c r="AK42" s="35"/>
      <c r="AL42" s="12">
        <f t="shared" si="6"/>
        <v>54.675848807700476</v>
      </c>
      <c r="AM42" s="36">
        <v>3959.9</v>
      </c>
      <c r="AN42" s="12">
        <f t="shared" si="7"/>
        <v>123.50564408192126</v>
      </c>
    </row>
    <row r="43" spans="1:40" x14ac:dyDescent="0.25">
      <c r="A43" s="28"/>
      <c r="B43" s="31" t="s">
        <v>61</v>
      </c>
      <c r="C43" s="32" t="s">
        <v>62</v>
      </c>
      <c r="D43" s="33">
        <v>942.7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4">
        <f>R44</f>
        <v>1255.7</v>
      </c>
      <c r="S43" s="34">
        <f t="shared" ref="S43:AD43" si="8">S44</f>
        <v>0</v>
      </c>
      <c r="T43" s="34">
        <f t="shared" si="8"/>
        <v>0</v>
      </c>
      <c r="U43" s="34">
        <f t="shared" si="8"/>
        <v>0</v>
      </c>
      <c r="V43" s="34">
        <f t="shared" si="8"/>
        <v>0</v>
      </c>
      <c r="W43" s="34">
        <f t="shared" si="8"/>
        <v>0</v>
      </c>
      <c r="X43" s="34">
        <f t="shared" si="8"/>
        <v>0</v>
      </c>
      <c r="Y43" s="34">
        <f t="shared" si="8"/>
        <v>0</v>
      </c>
      <c r="Z43" s="34">
        <f t="shared" si="8"/>
        <v>0</v>
      </c>
      <c r="AA43" s="34">
        <f t="shared" si="8"/>
        <v>0</v>
      </c>
      <c r="AB43" s="34">
        <f t="shared" si="8"/>
        <v>0</v>
      </c>
      <c r="AC43" s="34">
        <f t="shared" si="8"/>
        <v>0</v>
      </c>
      <c r="AD43" s="34">
        <f t="shared" si="8"/>
        <v>357.8</v>
      </c>
      <c r="AE43" s="34">
        <v>0</v>
      </c>
      <c r="AF43" s="34">
        <v>0</v>
      </c>
      <c r="AG43" s="34">
        <v>0</v>
      </c>
      <c r="AH43" s="34">
        <v>624.85154999999997</v>
      </c>
      <c r="AI43" s="34">
        <v>624.85154999999997</v>
      </c>
      <c r="AJ43" s="35"/>
      <c r="AK43" s="35"/>
      <c r="AL43" s="12">
        <f t="shared" si="6"/>
        <v>28.494067054232698</v>
      </c>
      <c r="AM43" s="36">
        <f>AM44</f>
        <v>356.8</v>
      </c>
      <c r="AN43" s="12">
        <f t="shared" si="7"/>
        <v>100.28026905829597</v>
      </c>
    </row>
    <row r="44" spans="1:40" x14ac:dyDescent="0.25">
      <c r="A44" s="28"/>
      <c r="B44" s="31" t="s">
        <v>63</v>
      </c>
      <c r="C44" s="32" t="s">
        <v>64</v>
      </c>
      <c r="D44" s="33">
        <v>942.7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4">
        <v>1255.7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357.8</v>
      </c>
      <c r="AE44" s="34">
        <v>0</v>
      </c>
      <c r="AF44" s="34">
        <v>0</v>
      </c>
      <c r="AG44" s="34">
        <v>0</v>
      </c>
      <c r="AH44" s="34">
        <v>624.85154999999997</v>
      </c>
      <c r="AI44" s="34">
        <v>624.85154999999997</v>
      </c>
      <c r="AJ44" s="35"/>
      <c r="AK44" s="35"/>
      <c r="AL44" s="12">
        <f t="shared" si="6"/>
        <v>28.494067054232698</v>
      </c>
      <c r="AM44" s="36">
        <v>356.8</v>
      </c>
      <c r="AN44" s="12">
        <f t="shared" si="7"/>
        <v>100.28026905829597</v>
      </c>
    </row>
    <row r="45" spans="1:40" ht="28.5" x14ac:dyDescent="0.25">
      <c r="A45" s="28"/>
      <c r="B45" s="31" t="s">
        <v>65</v>
      </c>
      <c r="C45" s="32" t="s">
        <v>66</v>
      </c>
      <c r="D45" s="33">
        <v>1916.24953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4">
        <f>R46+R47</f>
        <v>2456.9</v>
      </c>
      <c r="S45" s="34">
        <f t="shared" ref="S45:AD45" si="9">S46+S47</f>
        <v>0</v>
      </c>
      <c r="T45" s="34">
        <f t="shared" si="9"/>
        <v>0</v>
      </c>
      <c r="U45" s="34">
        <f t="shared" si="9"/>
        <v>0</v>
      </c>
      <c r="V45" s="34">
        <f t="shared" si="9"/>
        <v>0</v>
      </c>
      <c r="W45" s="34">
        <f t="shared" si="9"/>
        <v>0</v>
      </c>
      <c r="X45" s="34">
        <f t="shared" si="9"/>
        <v>0</v>
      </c>
      <c r="Y45" s="34">
        <f t="shared" si="9"/>
        <v>0</v>
      </c>
      <c r="Z45" s="34">
        <f t="shared" si="9"/>
        <v>0</v>
      </c>
      <c r="AA45" s="34">
        <f t="shared" si="9"/>
        <v>0</v>
      </c>
      <c r="AB45" s="34">
        <f t="shared" si="9"/>
        <v>0</v>
      </c>
      <c r="AC45" s="34">
        <f t="shared" si="9"/>
        <v>0</v>
      </c>
      <c r="AD45" s="34">
        <f t="shared" si="9"/>
        <v>880.30000000000007</v>
      </c>
      <c r="AE45" s="34">
        <v>0</v>
      </c>
      <c r="AF45" s="34">
        <v>0</v>
      </c>
      <c r="AG45" s="34">
        <v>0</v>
      </c>
      <c r="AH45" s="34">
        <v>1827.0919100000001</v>
      </c>
      <c r="AI45" s="34">
        <v>1825.5439100000001</v>
      </c>
      <c r="AJ45" s="35"/>
      <c r="AK45" s="35"/>
      <c r="AL45" s="12">
        <f t="shared" si="6"/>
        <v>35.829704098660912</v>
      </c>
      <c r="AM45" s="36">
        <f>AM46+AM47</f>
        <v>807.90000000000009</v>
      </c>
      <c r="AN45" s="12">
        <f t="shared" si="7"/>
        <v>108.96150513677433</v>
      </c>
    </row>
    <row r="46" spans="1:40" ht="28.5" x14ac:dyDescent="0.25">
      <c r="A46" s="28"/>
      <c r="B46" s="31" t="s">
        <v>67</v>
      </c>
      <c r="C46" s="32" t="s">
        <v>68</v>
      </c>
      <c r="D46" s="33">
        <v>804.56753000000003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4">
        <v>2005.7</v>
      </c>
      <c r="S46" s="34">
        <v>0</v>
      </c>
      <c r="T46" s="34">
        <v>0</v>
      </c>
      <c r="U46" s="34">
        <v>0</v>
      </c>
      <c r="V46" s="34">
        <v>0</v>
      </c>
      <c r="W46" s="34">
        <v>0</v>
      </c>
      <c r="X46" s="34">
        <v>0</v>
      </c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637.20000000000005</v>
      </c>
      <c r="AE46" s="34">
        <v>0</v>
      </c>
      <c r="AF46" s="34">
        <v>0</v>
      </c>
      <c r="AG46" s="34">
        <v>0</v>
      </c>
      <c r="AH46" s="34">
        <v>715.79390999999998</v>
      </c>
      <c r="AI46" s="34">
        <v>714.24590999999998</v>
      </c>
      <c r="AJ46" s="35"/>
      <c r="AK46" s="35"/>
      <c r="AL46" s="12">
        <f t="shared" si="6"/>
        <v>31.769457047414868</v>
      </c>
      <c r="AM46" s="36">
        <v>422.3</v>
      </c>
      <c r="AN46" s="12">
        <f t="shared" si="7"/>
        <v>150.88799431683637</v>
      </c>
    </row>
    <row r="47" spans="1:40" ht="28.5" x14ac:dyDescent="0.25">
      <c r="A47" s="28"/>
      <c r="B47" s="31" t="s">
        <v>69</v>
      </c>
      <c r="C47" s="32" t="s">
        <v>70</v>
      </c>
      <c r="D47" s="33">
        <v>1111.682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4">
        <v>451.2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243.1</v>
      </c>
      <c r="AE47" s="34">
        <v>0</v>
      </c>
      <c r="AF47" s="34">
        <v>0</v>
      </c>
      <c r="AG47" s="34">
        <v>0</v>
      </c>
      <c r="AH47" s="34">
        <v>1111.298</v>
      </c>
      <c r="AI47" s="34">
        <v>1111.298</v>
      </c>
      <c r="AJ47" s="35"/>
      <c r="AK47" s="35"/>
      <c r="AL47" s="12">
        <f t="shared" si="6"/>
        <v>53.87854609929078</v>
      </c>
      <c r="AM47" s="36">
        <v>385.6</v>
      </c>
      <c r="AN47" s="12">
        <f t="shared" si="7"/>
        <v>63.044605809128626</v>
      </c>
    </row>
    <row r="48" spans="1:40" x14ac:dyDescent="0.25">
      <c r="A48" s="28"/>
      <c r="B48" s="31" t="s">
        <v>71</v>
      </c>
      <c r="C48" s="32" t="s">
        <v>72</v>
      </c>
      <c r="D48" s="33">
        <v>20743.63031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4">
        <f>R49+R50+R51</f>
        <v>21117.9</v>
      </c>
      <c r="S48" s="34">
        <f t="shared" ref="S48:AD48" si="10">S49+S50+S51</f>
        <v>0</v>
      </c>
      <c r="T48" s="34">
        <f t="shared" si="10"/>
        <v>0</v>
      </c>
      <c r="U48" s="34">
        <f t="shared" si="10"/>
        <v>0</v>
      </c>
      <c r="V48" s="34">
        <f t="shared" si="10"/>
        <v>0</v>
      </c>
      <c r="W48" s="34">
        <f t="shared" si="10"/>
        <v>0</v>
      </c>
      <c r="X48" s="34">
        <f t="shared" si="10"/>
        <v>0</v>
      </c>
      <c r="Y48" s="34">
        <f t="shared" si="10"/>
        <v>0</v>
      </c>
      <c r="Z48" s="34">
        <f t="shared" si="10"/>
        <v>0</v>
      </c>
      <c r="AA48" s="34">
        <f t="shared" si="10"/>
        <v>0</v>
      </c>
      <c r="AB48" s="34">
        <f t="shared" si="10"/>
        <v>0</v>
      </c>
      <c r="AC48" s="34">
        <f t="shared" si="10"/>
        <v>0</v>
      </c>
      <c r="AD48" s="34">
        <f t="shared" si="10"/>
        <v>8851.9000000000015</v>
      </c>
      <c r="AE48" s="34">
        <v>0</v>
      </c>
      <c r="AF48" s="34">
        <v>0</v>
      </c>
      <c r="AG48" s="34">
        <v>0</v>
      </c>
      <c r="AH48" s="34">
        <v>20584.95954</v>
      </c>
      <c r="AI48" s="34">
        <v>20584.95954</v>
      </c>
      <c r="AJ48" s="35"/>
      <c r="AK48" s="35"/>
      <c r="AL48" s="12">
        <f t="shared" si="6"/>
        <v>41.916573144109975</v>
      </c>
      <c r="AM48" s="36">
        <f>AM49+AM50+AM51</f>
        <v>7604.3</v>
      </c>
      <c r="AN48" s="12">
        <f t="shared" si="7"/>
        <v>116.4065068448115</v>
      </c>
    </row>
    <row r="49" spans="1:40" x14ac:dyDescent="0.25">
      <c r="A49" s="28"/>
      <c r="B49" s="31" t="s">
        <v>73</v>
      </c>
      <c r="C49" s="32" t="s">
        <v>74</v>
      </c>
      <c r="D49" s="33">
        <v>839.55296999999996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4">
        <v>55.5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55.5</v>
      </c>
      <c r="AE49" s="34">
        <v>0</v>
      </c>
      <c r="AF49" s="34">
        <v>0</v>
      </c>
      <c r="AG49" s="34">
        <v>0</v>
      </c>
      <c r="AH49" s="34">
        <v>839.55296999999996</v>
      </c>
      <c r="AI49" s="34">
        <v>839.55296999999996</v>
      </c>
      <c r="AJ49" s="35"/>
      <c r="AK49" s="35"/>
      <c r="AL49" s="12">
        <f t="shared" si="6"/>
        <v>100</v>
      </c>
      <c r="AM49" s="36">
        <v>909.3</v>
      </c>
      <c r="AN49" s="12"/>
    </row>
    <row r="50" spans="1:40" x14ac:dyDescent="0.25">
      <c r="A50" s="28"/>
      <c r="B50" s="31" t="s">
        <v>75</v>
      </c>
      <c r="C50" s="32" t="s">
        <v>76</v>
      </c>
      <c r="D50" s="33">
        <v>19347.78628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4">
        <v>20286.400000000001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8496.2000000000007</v>
      </c>
      <c r="AE50" s="34">
        <v>0</v>
      </c>
      <c r="AF50" s="34">
        <v>0</v>
      </c>
      <c r="AG50" s="34">
        <v>0</v>
      </c>
      <c r="AH50" s="34">
        <v>19221.006570000001</v>
      </c>
      <c r="AI50" s="34">
        <v>19221.006570000001</v>
      </c>
      <c r="AJ50" s="35"/>
      <c r="AK50" s="35"/>
      <c r="AL50" s="12">
        <f t="shared" si="6"/>
        <v>41.881260351762755</v>
      </c>
      <c r="AM50" s="36">
        <v>6560</v>
      </c>
      <c r="AN50" s="12">
        <f t="shared" si="7"/>
        <v>129.51524390243904</v>
      </c>
    </row>
    <row r="51" spans="1:40" x14ac:dyDescent="0.25">
      <c r="A51" s="28"/>
      <c r="B51" s="31" t="s">
        <v>77</v>
      </c>
      <c r="C51" s="32" t="s">
        <v>78</v>
      </c>
      <c r="D51" s="33">
        <v>556.29106000000002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4">
        <v>776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300.2</v>
      </c>
      <c r="AE51" s="34">
        <v>0</v>
      </c>
      <c r="AF51" s="34">
        <v>0</v>
      </c>
      <c r="AG51" s="34">
        <v>0</v>
      </c>
      <c r="AH51" s="34">
        <v>524.4</v>
      </c>
      <c r="AI51" s="34">
        <v>524.4</v>
      </c>
      <c r="AJ51" s="35"/>
      <c r="AK51" s="35"/>
      <c r="AL51" s="12">
        <f t="shared" si="6"/>
        <v>38.685567010309271</v>
      </c>
      <c r="AM51" s="36">
        <v>135</v>
      </c>
      <c r="AN51" s="12">
        <f t="shared" si="7"/>
        <v>222.37037037037038</v>
      </c>
    </row>
    <row r="52" spans="1:40" x14ac:dyDescent="0.25">
      <c r="A52" s="28"/>
      <c r="B52" s="31" t="s">
        <v>79</v>
      </c>
      <c r="C52" s="32" t="s">
        <v>80</v>
      </c>
      <c r="D52" s="33">
        <v>103044.3609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4">
        <f>R53+R54+R55</f>
        <v>121305.7</v>
      </c>
      <c r="S52" s="34">
        <f t="shared" ref="S52:AD52" si="11">S53+S54+S55</f>
        <v>0</v>
      </c>
      <c r="T52" s="34">
        <f t="shared" si="11"/>
        <v>0</v>
      </c>
      <c r="U52" s="34">
        <f t="shared" si="11"/>
        <v>0</v>
      </c>
      <c r="V52" s="34">
        <f t="shared" si="11"/>
        <v>0</v>
      </c>
      <c r="W52" s="34">
        <f t="shared" si="11"/>
        <v>0</v>
      </c>
      <c r="X52" s="34">
        <f t="shared" si="11"/>
        <v>0</v>
      </c>
      <c r="Y52" s="34">
        <f t="shared" si="11"/>
        <v>0</v>
      </c>
      <c r="Z52" s="34">
        <f t="shared" si="11"/>
        <v>0</v>
      </c>
      <c r="AA52" s="34">
        <f t="shared" si="11"/>
        <v>0</v>
      </c>
      <c r="AB52" s="34">
        <f t="shared" si="11"/>
        <v>0</v>
      </c>
      <c r="AC52" s="34">
        <f t="shared" si="11"/>
        <v>0</v>
      </c>
      <c r="AD52" s="34">
        <f t="shared" si="11"/>
        <v>52245.399999999994</v>
      </c>
      <c r="AE52" s="34">
        <v>0</v>
      </c>
      <c r="AF52" s="34">
        <v>0</v>
      </c>
      <c r="AG52" s="34">
        <v>0</v>
      </c>
      <c r="AH52" s="34">
        <v>100724.32006</v>
      </c>
      <c r="AI52" s="34">
        <v>100556.83783999999</v>
      </c>
      <c r="AJ52" s="35"/>
      <c r="AK52" s="35"/>
      <c r="AL52" s="12">
        <f t="shared" si="6"/>
        <v>43.069204497397898</v>
      </c>
      <c r="AM52" s="36">
        <f>AM53+AM54+AM55</f>
        <v>123647.2</v>
      </c>
      <c r="AN52" s="12">
        <f t="shared" si="7"/>
        <v>42.25360541928972</v>
      </c>
    </row>
    <row r="53" spans="1:40" x14ac:dyDescent="0.25">
      <c r="A53" s="28"/>
      <c r="B53" s="31" t="s">
        <v>81</v>
      </c>
      <c r="C53" s="32" t="s">
        <v>82</v>
      </c>
      <c r="D53" s="33">
        <v>884.80876000000001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4">
        <v>1320.7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878.2</v>
      </c>
      <c r="AE53" s="34">
        <v>0</v>
      </c>
      <c r="AF53" s="34">
        <v>0</v>
      </c>
      <c r="AG53" s="34">
        <v>0</v>
      </c>
      <c r="AH53" s="34">
        <v>749.66593999999998</v>
      </c>
      <c r="AI53" s="34">
        <v>748.91972999999996</v>
      </c>
      <c r="AJ53" s="35"/>
      <c r="AK53" s="35"/>
      <c r="AL53" s="12">
        <f t="shared" si="6"/>
        <v>66.495040508821077</v>
      </c>
      <c r="AM53" s="36">
        <v>612</v>
      </c>
      <c r="AN53" s="12">
        <f t="shared" si="7"/>
        <v>143.4967320261438</v>
      </c>
    </row>
    <row r="54" spans="1:40" x14ac:dyDescent="0.25">
      <c r="A54" s="28"/>
      <c r="B54" s="31" t="s">
        <v>83</v>
      </c>
      <c r="C54" s="32" t="s">
        <v>84</v>
      </c>
      <c r="D54" s="33">
        <v>9194.0453899999993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4">
        <v>8484.6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4282</v>
      </c>
      <c r="AE54" s="34">
        <v>0</v>
      </c>
      <c r="AF54" s="34">
        <v>0</v>
      </c>
      <c r="AG54" s="34">
        <v>0</v>
      </c>
      <c r="AH54" s="34">
        <v>8601.3923099999993</v>
      </c>
      <c r="AI54" s="34">
        <v>8600.8587800000005</v>
      </c>
      <c r="AJ54" s="35"/>
      <c r="AK54" s="35"/>
      <c r="AL54" s="12">
        <f t="shared" si="6"/>
        <v>50.467906560120689</v>
      </c>
      <c r="AM54" s="36">
        <v>2804.8</v>
      </c>
      <c r="AN54" s="12">
        <f t="shared" si="7"/>
        <v>152.66685681688531</v>
      </c>
    </row>
    <row r="55" spans="1:40" x14ac:dyDescent="0.25">
      <c r="A55" s="28"/>
      <c r="B55" s="31" t="s">
        <v>85</v>
      </c>
      <c r="C55" s="32" t="s">
        <v>86</v>
      </c>
      <c r="D55" s="33">
        <v>92965.50675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4">
        <v>111500.4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47085.2</v>
      </c>
      <c r="AE55" s="34">
        <v>0</v>
      </c>
      <c r="AF55" s="34">
        <v>0</v>
      </c>
      <c r="AG55" s="34">
        <v>0</v>
      </c>
      <c r="AH55" s="34">
        <v>91373.261809999996</v>
      </c>
      <c r="AI55" s="34">
        <v>91207.059330000004</v>
      </c>
      <c r="AJ55" s="35"/>
      <c r="AK55" s="35"/>
      <c r="AL55" s="12">
        <f t="shared" si="6"/>
        <v>42.228727430574239</v>
      </c>
      <c r="AM55" s="36">
        <v>120230.39999999999</v>
      </c>
      <c r="AN55" s="12">
        <f t="shared" si="7"/>
        <v>39.162474715213456</v>
      </c>
    </row>
    <row r="56" spans="1:40" x14ac:dyDescent="0.25">
      <c r="A56" s="28"/>
      <c r="B56" s="31" t="s">
        <v>87</v>
      </c>
      <c r="C56" s="32" t="s">
        <v>88</v>
      </c>
      <c r="D56" s="33">
        <v>228.99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4">
        <f>R57</f>
        <v>2844.5</v>
      </c>
      <c r="S56" s="34">
        <f t="shared" ref="S56:AD56" si="12">S57</f>
        <v>0</v>
      </c>
      <c r="T56" s="34">
        <f t="shared" si="12"/>
        <v>0</v>
      </c>
      <c r="U56" s="34">
        <f t="shared" si="12"/>
        <v>0</v>
      </c>
      <c r="V56" s="34">
        <f t="shared" si="12"/>
        <v>0</v>
      </c>
      <c r="W56" s="34">
        <f t="shared" si="12"/>
        <v>0</v>
      </c>
      <c r="X56" s="34">
        <f t="shared" si="12"/>
        <v>0</v>
      </c>
      <c r="Y56" s="34">
        <f t="shared" si="12"/>
        <v>0</v>
      </c>
      <c r="Z56" s="34">
        <f t="shared" si="12"/>
        <v>0</v>
      </c>
      <c r="AA56" s="34">
        <f t="shared" si="12"/>
        <v>0</v>
      </c>
      <c r="AB56" s="34">
        <f t="shared" si="12"/>
        <v>0</v>
      </c>
      <c r="AC56" s="34">
        <f t="shared" si="12"/>
        <v>0</v>
      </c>
      <c r="AD56" s="34">
        <f t="shared" si="12"/>
        <v>0</v>
      </c>
      <c r="AE56" s="34">
        <v>0</v>
      </c>
      <c r="AF56" s="34">
        <v>0</v>
      </c>
      <c r="AG56" s="34">
        <v>0</v>
      </c>
      <c r="AH56" s="34">
        <v>228.99</v>
      </c>
      <c r="AI56" s="34">
        <v>228.99</v>
      </c>
      <c r="AJ56" s="35"/>
      <c r="AK56" s="35"/>
      <c r="AL56" s="12">
        <f t="shared" si="6"/>
        <v>0</v>
      </c>
      <c r="AM56" s="36">
        <f>AM57</f>
        <v>2149</v>
      </c>
      <c r="AN56" s="12">
        <f t="shared" si="7"/>
        <v>0</v>
      </c>
    </row>
    <row r="57" spans="1:40" x14ac:dyDescent="0.25">
      <c r="A57" s="28"/>
      <c r="B57" s="31" t="s">
        <v>89</v>
      </c>
      <c r="C57" s="32" t="s">
        <v>90</v>
      </c>
      <c r="D57" s="33">
        <v>228.99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4">
        <v>2844.5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228.99</v>
      </c>
      <c r="AI57" s="34">
        <v>228.99</v>
      </c>
      <c r="AJ57" s="35"/>
      <c r="AK57" s="35"/>
      <c r="AL57" s="12">
        <f t="shared" si="6"/>
        <v>0</v>
      </c>
      <c r="AM57" s="36">
        <v>2149</v>
      </c>
      <c r="AN57" s="12">
        <f t="shared" si="7"/>
        <v>0</v>
      </c>
    </row>
    <row r="58" spans="1:40" hidden="1" x14ac:dyDescent="0.25">
      <c r="A58" s="28"/>
      <c r="B58" s="31" t="s">
        <v>91</v>
      </c>
      <c r="C58" s="32" t="s">
        <v>92</v>
      </c>
      <c r="D58" s="33">
        <v>389.70066000000003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4">
        <f>R59</f>
        <v>0</v>
      </c>
      <c r="S58" s="34">
        <f t="shared" ref="S58:AD58" si="13">S59</f>
        <v>0</v>
      </c>
      <c r="T58" s="34">
        <f t="shared" si="13"/>
        <v>0</v>
      </c>
      <c r="U58" s="34">
        <f t="shared" si="13"/>
        <v>0</v>
      </c>
      <c r="V58" s="34">
        <f t="shared" si="13"/>
        <v>0</v>
      </c>
      <c r="W58" s="34">
        <f t="shared" si="13"/>
        <v>0</v>
      </c>
      <c r="X58" s="34">
        <f t="shared" si="13"/>
        <v>0</v>
      </c>
      <c r="Y58" s="34">
        <f t="shared" si="13"/>
        <v>0</v>
      </c>
      <c r="Z58" s="34">
        <f t="shared" si="13"/>
        <v>0</v>
      </c>
      <c r="AA58" s="34">
        <f t="shared" si="13"/>
        <v>0</v>
      </c>
      <c r="AB58" s="34">
        <f t="shared" si="13"/>
        <v>0</v>
      </c>
      <c r="AC58" s="34">
        <f t="shared" si="13"/>
        <v>0</v>
      </c>
      <c r="AD58" s="34">
        <f t="shared" si="13"/>
        <v>0</v>
      </c>
      <c r="AE58" s="34">
        <v>0</v>
      </c>
      <c r="AF58" s="34">
        <v>0</v>
      </c>
      <c r="AG58" s="34">
        <v>0</v>
      </c>
      <c r="AH58" s="34">
        <v>389.70066000000003</v>
      </c>
      <c r="AI58" s="34">
        <v>389.70058</v>
      </c>
      <c r="AJ58" s="35"/>
      <c r="AK58" s="35"/>
      <c r="AL58" s="12" t="e">
        <f t="shared" si="6"/>
        <v>#DIV/0!</v>
      </c>
      <c r="AM58" s="36"/>
      <c r="AN58" s="12" t="e">
        <f t="shared" si="7"/>
        <v>#DIV/0!</v>
      </c>
    </row>
    <row r="59" spans="1:40" hidden="1" x14ac:dyDescent="0.25">
      <c r="A59" s="28"/>
      <c r="B59" s="31" t="s">
        <v>93</v>
      </c>
      <c r="C59" s="32" t="s">
        <v>94</v>
      </c>
      <c r="D59" s="33">
        <v>389.70066000000003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389.70066000000003</v>
      </c>
      <c r="AI59" s="34">
        <v>389.70058</v>
      </c>
      <c r="AJ59" s="35"/>
      <c r="AK59" s="35"/>
      <c r="AL59" s="12" t="e">
        <f t="shared" si="6"/>
        <v>#DIV/0!</v>
      </c>
      <c r="AM59" s="36"/>
      <c r="AN59" s="12" t="e">
        <f t="shared" si="7"/>
        <v>#DIV/0!</v>
      </c>
    </row>
    <row r="60" spans="1:40" x14ac:dyDescent="0.25">
      <c r="A60" s="28"/>
      <c r="B60" s="31" t="s">
        <v>91</v>
      </c>
      <c r="C60" s="37" t="s">
        <v>92</v>
      </c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4">
        <f>R61+R62</f>
        <v>189.4</v>
      </c>
      <c r="S60" s="34">
        <f t="shared" ref="S60:AC60" si="14">S61+S62</f>
        <v>0</v>
      </c>
      <c r="T60" s="34">
        <f t="shared" si="14"/>
        <v>0</v>
      </c>
      <c r="U60" s="34">
        <f t="shared" si="14"/>
        <v>0</v>
      </c>
      <c r="V60" s="34">
        <f t="shared" si="14"/>
        <v>0</v>
      </c>
      <c r="W60" s="34">
        <f t="shared" si="14"/>
        <v>0</v>
      </c>
      <c r="X60" s="34">
        <f t="shared" si="14"/>
        <v>0</v>
      </c>
      <c r="Y60" s="34">
        <f t="shared" si="14"/>
        <v>0</v>
      </c>
      <c r="Z60" s="34">
        <f t="shared" si="14"/>
        <v>0</v>
      </c>
      <c r="AA60" s="34">
        <f t="shared" si="14"/>
        <v>0</v>
      </c>
      <c r="AB60" s="34">
        <f t="shared" si="14"/>
        <v>0</v>
      </c>
      <c r="AC60" s="34">
        <f t="shared" si="14"/>
        <v>0</v>
      </c>
      <c r="AD60" s="34">
        <f>AD61+AD62</f>
        <v>189.4</v>
      </c>
      <c r="AE60" s="34"/>
      <c r="AF60" s="34"/>
      <c r="AG60" s="34"/>
      <c r="AH60" s="34"/>
      <c r="AI60" s="34"/>
      <c r="AJ60" s="35"/>
      <c r="AK60" s="35"/>
      <c r="AL60" s="12">
        <f t="shared" si="6"/>
        <v>100</v>
      </c>
      <c r="AM60" s="36">
        <f>AM61+AM62</f>
        <v>123.2</v>
      </c>
      <c r="AN60" s="12">
        <f t="shared" si="7"/>
        <v>153.73376623376623</v>
      </c>
    </row>
    <row r="61" spans="1:40" x14ac:dyDescent="0.25">
      <c r="A61" s="28"/>
      <c r="B61" s="31" t="s">
        <v>93</v>
      </c>
      <c r="C61" s="37" t="s">
        <v>94</v>
      </c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4">
        <v>189.4</v>
      </c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>
        <v>189.4</v>
      </c>
      <c r="AE61" s="34"/>
      <c r="AF61" s="34"/>
      <c r="AG61" s="34"/>
      <c r="AH61" s="34"/>
      <c r="AI61" s="34"/>
      <c r="AJ61" s="35"/>
      <c r="AK61" s="35"/>
      <c r="AL61" s="12">
        <f t="shared" si="6"/>
        <v>100</v>
      </c>
      <c r="AM61" s="36">
        <v>123.2</v>
      </c>
      <c r="AN61" s="12">
        <f t="shared" si="7"/>
        <v>153.73376623376623</v>
      </c>
    </row>
    <row r="62" spans="1:40" hidden="1" x14ac:dyDescent="0.25">
      <c r="A62" s="28"/>
      <c r="B62" s="31" t="s">
        <v>117</v>
      </c>
      <c r="C62" s="37" t="s">
        <v>116</v>
      </c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4">
        <v>0</v>
      </c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>
        <v>0</v>
      </c>
      <c r="AE62" s="34"/>
      <c r="AF62" s="34"/>
      <c r="AG62" s="34"/>
      <c r="AH62" s="34"/>
      <c r="AI62" s="34"/>
      <c r="AJ62" s="35"/>
      <c r="AK62" s="35"/>
      <c r="AL62" s="12" t="e">
        <f t="shared" si="6"/>
        <v>#DIV/0!</v>
      </c>
      <c r="AM62" s="36">
        <v>0</v>
      </c>
      <c r="AN62" s="12" t="e">
        <f t="shared" si="7"/>
        <v>#DIV/0!</v>
      </c>
    </row>
    <row r="63" spans="1:40" x14ac:dyDescent="0.25">
      <c r="A63" s="28"/>
      <c r="B63" s="31" t="s">
        <v>95</v>
      </c>
      <c r="C63" s="32" t="s">
        <v>96</v>
      </c>
      <c r="D63" s="33">
        <v>2171.9443700000002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4">
        <f>R64</f>
        <v>2015.8</v>
      </c>
      <c r="S63" s="34">
        <f t="shared" ref="S63:AD63" si="15">S64</f>
        <v>0</v>
      </c>
      <c r="T63" s="34">
        <f t="shared" si="15"/>
        <v>0</v>
      </c>
      <c r="U63" s="34">
        <f t="shared" si="15"/>
        <v>0</v>
      </c>
      <c r="V63" s="34">
        <f t="shared" si="15"/>
        <v>0</v>
      </c>
      <c r="W63" s="34">
        <f t="shared" si="15"/>
        <v>0</v>
      </c>
      <c r="X63" s="34">
        <f t="shared" si="15"/>
        <v>0</v>
      </c>
      <c r="Y63" s="34">
        <f t="shared" si="15"/>
        <v>0</v>
      </c>
      <c r="Z63" s="34">
        <f t="shared" si="15"/>
        <v>0</v>
      </c>
      <c r="AA63" s="34">
        <f t="shared" si="15"/>
        <v>0</v>
      </c>
      <c r="AB63" s="34">
        <f t="shared" si="15"/>
        <v>0</v>
      </c>
      <c r="AC63" s="34">
        <f t="shared" si="15"/>
        <v>0</v>
      </c>
      <c r="AD63" s="34">
        <f t="shared" si="15"/>
        <v>978</v>
      </c>
      <c r="AE63" s="34">
        <v>0</v>
      </c>
      <c r="AF63" s="34">
        <v>0</v>
      </c>
      <c r="AG63" s="34">
        <v>0</v>
      </c>
      <c r="AH63" s="34">
        <v>2086.3457899999999</v>
      </c>
      <c r="AI63" s="34">
        <v>2086.3456900000001</v>
      </c>
      <c r="AJ63" s="35"/>
      <c r="AK63" s="35"/>
      <c r="AL63" s="12">
        <f t="shared" si="6"/>
        <v>48.516717928365907</v>
      </c>
      <c r="AM63" s="36">
        <f>AM64</f>
        <v>977.8</v>
      </c>
      <c r="AN63" s="12">
        <f t="shared" si="7"/>
        <v>100.02045408058908</v>
      </c>
    </row>
    <row r="64" spans="1:40" x14ac:dyDescent="0.25">
      <c r="A64" s="28"/>
      <c r="B64" s="31" t="s">
        <v>97</v>
      </c>
      <c r="C64" s="32" t="s">
        <v>98</v>
      </c>
      <c r="D64" s="33">
        <v>2171.9443700000002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4">
        <v>2015.8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978</v>
      </c>
      <c r="AE64" s="34">
        <v>0</v>
      </c>
      <c r="AF64" s="34">
        <v>0</v>
      </c>
      <c r="AG64" s="34">
        <v>0</v>
      </c>
      <c r="AH64" s="34">
        <v>2086.3457899999999</v>
      </c>
      <c r="AI64" s="34">
        <v>2086.3456900000001</v>
      </c>
      <c r="AJ64" s="35"/>
      <c r="AK64" s="35"/>
      <c r="AL64" s="12">
        <f t="shared" si="6"/>
        <v>48.516717928365907</v>
      </c>
      <c r="AM64" s="36">
        <v>977.8</v>
      </c>
      <c r="AN64" s="12">
        <f t="shared" si="7"/>
        <v>100.02045408058908</v>
      </c>
    </row>
    <row r="65" spans="1:40" x14ac:dyDescent="0.25">
      <c r="A65" s="28"/>
      <c r="B65" s="31" t="s">
        <v>99</v>
      </c>
      <c r="C65" s="32" t="s">
        <v>100</v>
      </c>
      <c r="D65" s="33">
        <v>5001.0218800000002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4">
        <f>R66</f>
        <v>6943.5</v>
      </c>
      <c r="S65" s="34">
        <f t="shared" ref="S65:AD65" si="16">S66</f>
        <v>0</v>
      </c>
      <c r="T65" s="34">
        <f t="shared" si="16"/>
        <v>0</v>
      </c>
      <c r="U65" s="34">
        <f t="shared" si="16"/>
        <v>0</v>
      </c>
      <c r="V65" s="34">
        <f t="shared" si="16"/>
        <v>0</v>
      </c>
      <c r="W65" s="34">
        <f t="shared" si="16"/>
        <v>0</v>
      </c>
      <c r="X65" s="34">
        <f t="shared" si="16"/>
        <v>0</v>
      </c>
      <c r="Y65" s="34">
        <f t="shared" si="16"/>
        <v>0</v>
      </c>
      <c r="Z65" s="34">
        <f t="shared" si="16"/>
        <v>0</v>
      </c>
      <c r="AA65" s="34">
        <f t="shared" si="16"/>
        <v>0</v>
      </c>
      <c r="AB65" s="34">
        <f t="shared" si="16"/>
        <v>0</v>
      </c>
      <c r="AC65" s="34">
        <f t="shared" si="16"/>
        <v>0</v>
      </c>
      <c r="AD65" s="34">
        <f t="shared" si="16"/>
        <v>1512.1</v>
      </c>
      <c r="AE65" s="34">
        <v>0</v>
      </c>
      <c r="AF65" s="34">
        <v>0</v>
      </c>
      <c r="AG65" s="34">
        <v>0</v>
      </c>
      <c r="AH65" s="34">
        <v>4782.10808</v>
      </c>
      <c r="AI65" s="34">
        <v>4782.1080700000002</v>
      </c>
      <c r="AJ65" s="35"/>
      <c r="AK65" s="35"/>
      <c r="AL65" s="12">
        <f t="shared" si="6"/>
        <v>21.777201699431121</v>
      </c>
      <c r="AM65" s="36">
        <f>AM66</f>
        <v>3226.4</v>
      </c>
      <c r="AN65" s="12">
        <f t="shared" si="7"/>
        <v>46.866476568311427</v>
      </c>
    </row>
    <row r="66" spans="1:40" x14ac:dyDescent="0.25">
      <c r="A66" s="28"/>
      <c r="B66" s="31" t="s">
        <v>101</v>
      </c>
      <c r="C66" s="32" t="s">
        <v>102</v>
      </c>
      <c r="D66" s="33">
        <v>5001.0218800000002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4">
        <v>6943.5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1512.1</v>
      </c>
      <c r="AE66" s="34">
        <v>0</v>
      </c>
      <c r="AF66" s="34">
        <v>0</v>
      </c>
      <c r="AG66" s="34">
        <v>0</v>
      </c>
      <c r="AH66" s="34">
        <v>4782.10808</v>
      </c>
      <c r="AI66" s="34">
        <v>4782.1080700000002</v>
      </c>
      <c r="AJ66" s="35"/>
      <c r="AK66" s="35"/>
      <c r="AL66" s="12">
        <f t="shared" si="6"/>
        <v>21.777201699431121</v>
      </c>
      <c r="AM66" s="36">
        <v>3226.4</v>
      </c>
      <c r="AN66" s="12">
        <f t="shared" si="7"/>
        <v>46.866476568311427</v>
      </c>
    </row>
    <row r="67" spans="1:40" ht="28.5" x14ac:dyDescent="0.25">
      <c r="A67" s="28"/>
      <c r="B67" s="31" t="s">
        <v>103</v>
      </c>
      <c r="C67" s="32" t="s">
        <v>104</v>
      </c>
      <c r="D67" s="33">
        <v>4.0209999999999999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4">
        <f>R68</f>
        <v>5.4</v>
      </c>
      <c r="S67" s="34">
        <f t="shared" ref="S67:AD67" si="17">S68</f>
        <v>0</v>
      </c>
      <c r="T67" s="34">
        <f t="shared" si="17"/>
        <v>0</v>
      </c>
      <c r="U67" s="34">
        <f t="shared" si="17"/>
        <v>0</v>
      </c>
      <c r="V67" s="34">
        <f t="shared" si="17"/>
        <v>0</v>
      </c>
      <c r="W67" s="34">
        <f t="shared" si="17"/>
        <v>0</v>
      </c>
      <c r="X67" s="34">
        <f t="shared" si="17"/>
        <v>0</v>
      </c>
      <c r="Y67" s="34">
        <f t="shared" si="17"/>
        <v>0</v>
      </c>
      <c r="Z67" s="34">
        <f t="shared" si="17"/>
        <v>0</v>
      </c>
      <c r="AA67" s="34">
        <f t="shared" si="17"/>
        <v>0</v>
      </c>
      <c r="AB67" s="34">
        <f t="shared" si="17"/>
        <v>0</v>
      </c>
      <c r="AC67" s="34">
        <f t="shared" si="17"/>
        <v>0</v>
      </c>
      <c r="AD67" s="34">
        <f t="shared" si="17"/>
        <v>0</v>
      </c>
      <c r="AE67" s="34">
        <v>0</v>
      </c>
      <c r="AF67" s="34">
        <v>0</v>
      </c>
      <c r="AG67" s="34">
        <v>0</v>
      </c>
      <c r="AH67" s="34">
        <v>3.516</v>
      </c>
      <c r="AI67" s="34">
        <v>3.516</v>
      </c>
      <c r="AJ67" s="35"/>
      <c r="AK67" s="35"/>
      <c r="AL67" s="12">
        <f t="shared" si="6"/>
        <v>0</v>
      </c>
      <c r="AM67" s="36">
        <f>AM68</f>
        <v>0</v>
      </c>
      <c r="AN67" s="12"/>
    </row>
    <row r="68" spans="1:40" ht="28.5" x14ac:dyDescent="0.25">
      <c r="A68" s="28"/>
      <c r="B68" s="31" t="s">
        <v>105</v>
      </c>
      <c r="C68" s="32" t="s">
        <v>106</v>
      </c>
      <c r="D68" s="33">
        <v>4.0209999999999999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4">
        <v>5.4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3.516</v>
      </c>
      <c r="AI68" s="34">
        <v>3.516</v>
      </c>
      <c r="AJ68" s="35"/>
      <c r="AK68" s="35"/>
      <c r="AL68" s="12">
        <f t="shared" si="6"/>
        <v>0</v>
      </c>
      <c r="AM68" s="36">
        <v>0</v>
      </c>
      <c r="AN68" s="12"/>
    </row>
    <row r="69" spans="1:40" x14ac:dyDescent="0.25">
      <c r="A69" s="28"/>
      <c r="B69" s="60" t="s">
        <v>107</v>
      </c>
      <c r="C69" s="61"/>
      <c r="D69" s="38">
        <v>180156.44782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9">
        <f>R39+R43+R45++R48+R52+R56+R60+R63+R65+R67</f>
        <v>201371.3</v>
      </c>
      <c r="S69" s="39">
        <f t="shared" ref="S69:AD69" si="18">S39+S43+S45++S48+S52+S56+S60+S63+S65+S67</f>
        <v>0</v>
      </c>
      <c r="T69" s="39">
        <f t="shared" si="18"/>
        <v>0</v>
      </c>
      <c r="U69" s="39">
        <f t="shared" si="18"/>
        <v>0</v>
      </c>
      <c r="V69" s="39">
        <f t="shared" si="18"/>
        <v>0</v>
      </c>
      <c r="W69" s="39">
        <f t="shared" si="18"/>
        <v>0</v>
      </c>
      <c r="X69" s="39">
        <f t="shared" si="18"/>
        <v>0</v>
      </c>
      <c r="Y69" s="39">
        <f t="shared" si="18"/>
        <v>0</v>
      </c>
      <c r="Z69" s="39">
        <f t="shared" si="18"/>
        <v>0</v>
      </c>
      <c r="AA69" s="39">
        <f t="shared" si="18"/>
        <v>0</v>
      </c>
      <c r="AB69" s="39">
        <f t="shared" si="18"/>
        <v>0</v>
      </c>
      <c r="AC69" s="39">
        <f t="shared" si="18"/>
        <v>0</v>
      </c>
      <c r="AD69" s="39">
        <f t="shared" si="18"/>
        <v>86278.399999999994</v>
      </c>
      <c r="AE69" s="39">
        <v>0</v>
      </c>
      <c r="AF69" s="39">
        <v>0</v>
      </c>
      <c r="AG69" s="39">
        <v>0</v>
      </c>
      <c r="AH69" s="39">
        <v>175789.93033</v>
      </c>
      <c r="AI69" s="39">
        <v>175586.37445999999</v>
      </c>
      <c r="AJ69" s="35"/>
      <c r="AK69" s="35"/>
      <c r="AL69" s="12">
        <f t="shared" si="6"/>
        <v>42.845430307099377</v>
      </c>
      <c r="AM69" s="40">
        <f>AM67+AM65+AM56+AM52+AM48+AM45+AM43+AM39+AM63+AM60</f>
        <v>157691.09999999998</v>
      </c>
      <c r="AN69" s="12">
        <f t="shared" si="7"/>
        <v>54.713550733047079</v>
      </c>
    </row>
    <row r="70" spans="1:40" x14ac:dyDescent="0.25">
      <c r="A70" s="28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</row>
    <row r="71" spans="1:40" x14ac:dyDescent="0.25">
      <c r="A71" s="28"/>
      <c r="B71" s="42" t="s">
        <v>110</v>
      </c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>
        <f>R33-R69</f>
        <v>-11959.699999999953</v>
      </c>
      <c r="S71" s="43">
        <f t="shared" ref="S71:AK71" si="19">S33-S69</f>
        <v>177176.14890999999</v>
      </c>
      <c r="T71" s="43">
        <f t="shared" si="19"/>
        <v>177176.14890999999</v>
      </c>
      <c r="U71" s="43">
        <f t="shared" si="19"/>
        <v>0</v>
      </c>
      <c r="V71" s="43">
        <f t="shared" si="19"/>
        <v>0</v>
      </c>
      <c r="W71" s="43">
        <f t="shared" si="19"/>
        <v>0</v>
      </c>
      <c r="X71" s="43">
        <f t="shared" si="19"/>
        <v>0</v>
      </c>
      <c r="Y71" s="43">
        <f t="shared" si="19"/>
        <v>4605.692</v>
      </c>
      <c r="Z71" s="43">
        <f t="shared" si="19"/>
        <v>182247.62462000002</v>
      </c>
      <c r="AA71" s="43">
        <f t="shared" si="19"/>
        <v>177641.93262000001</v>
      </c>
      <c r="AB71" s="43">
        <f t="shared" si="19"/>
        <v>4605.692</v>
      </c>
      <c r="AC71" s="43">
        <f t="shared" si="19"/>
        <v>182247.62462000002</v>
      </c>
      <c r="AD71" s="43">
        <f t="shared" si="19"/>
        <v>7155.7000000000116</v>
      </c>
      <c r="AE71" s="43">
        <f t="shared" si="19"/>
        <v>177641.93262000001</v>
      </c>
      <c r="AF71" s="43">
        <f t="shared" si="19"/>
        <v>-465.78370999999999</v>
      </c>
      <c r="AG71" s="43">
        <f t="shared" si="19"/>
        <v>1.0026289300950808</v>
      </c>
      <c r="AH71" s="43">
        <f t="shared" si="19"/>
        <v>-176255.71403999999</v>
      </c>
      <c r="AI71" s="43">
        <f t="shared" si="19"/>
        <v>-175585.3718310699</v>
      </c>
      <c r="AJ71" s="43">
        <f t="shared" si="19"/>
        <v>0</v>
      </c>
      <c r="AK71" s="43">
        <f t="shared" si="19"/>
        <v>0</v>
      </c>
      <c r="AL71" s="43"/>
      <c r="AM71" s="43">
        <f>AM33-AM69</f>
        <v>-1281.2999999999884</v>
      </c>
      <c r="AN71" s="43"/>
    </row>
    <row r="72" spans="1:40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</row>
  </sheetData>
  <mergeCells count="66">
    <mergeCell ref="A9:A10"/>
    <mergeCell ref="D9:D10"/>
    <mergeCell ref="E9:E10"/>
    <mergeCell ref="I9:K9"/>
    <mergeCell ref="L9:L10"/>
    <mergeCell ref="A2:AK2"/>
    <mergeCell ref="A4:AI4"/>
    <mergeCell ref="A5:AI5"/>
    <mergeCell ref="Y9:AA9"/>
    <mergeCell ref="AF9:AG9"/>
    <mergeCell ref="AH9:AI9"/>
    <mergeCell ref="AJ9:AK9"/>
    <mergeCell ref="U9:U10"/>
    <mergeCell ref="T9:T10"/>
    <mergeCell ref="V9:V10"/>
    <mergeCell ref="W9:W10"/>
    <mergeCell ref="R9:R10"/>
    <mergeCell ref="S9:S10"/>
    <mergeCell ref="B7:B10"/>
    <mergeCell ref="C7:C10"/>
    <mergeCell ref="R7:AN8"/>
    <mergeCell ref="AN9:AN10"/>
    <mergeCell ref="B36:B38"/>
    <mergeCell ref="C36:C38"/>
    <mergeCell ref="R36:AN36"/>
    <mergeCell ref="D37:D38"/>
    <mergeCell ref="E37:E38"/>
    <mergeCell ref="F37:H37"/>
    <mergeCell ref="I37:K37"/>
    <mergeCell ref="L37:L38"/>
    <mergeCell ref="M37:M38"/>
    <mergeCell ref="N37:N38"/>
    <mergeCell ref="O37:O38"/>
    <mergeCell ref="P37:P38"/>
    <mergeCell ref="Q37:Q38"/>
    <mergeCell ref="A35:AB35"/>
    <mergeCell ref="A33:H33"/>
    <mergeCell ref="T37:T38"/>
    <mergeCell ref="B69:C69"/>
    <mergeCell ref="AM37:AM38"/>
    <mergeCell ref="AL9:AL10"/>
    <mergeCell ref="AM9:AM10"/>
    <mergeCell ref="F9:H9"/>
    <mergeCell ref="M9:M10"/>
    <mergeCell ref="N9:N10"/>
    <mergeCell ref="O9:O10"/>
    <mergeCell ref="P9:P10"/>
    <mergeCell ref="Q9:Q10"/>
    <mergeCell ref="X9:X10"/>
    <mergeCell ref="AB9:AD10"/>
    <mergeCell ref="AL1:AO1"/>
    <mergeCell ref="AN37:AN38"/>
    <mergeCell ref="A6:AN6"/>
    <mergeCell ref="A3:AN3"/>
    <mergeCell ref="AB37:AD38"/>
    <mergeCell ref="AF37:AG37"/>
    <mergeCell ref="AH37:AI37"/>
    <mergeCell ref="AJ37:AK37"/>
    <mergeCell ref="AL37:AL38"/>
    <mergeCell ref="U37:U38"/>
    <mergeCell ref="V37:V38"/>
    <mergeCell ref="W37:W38"/>
    <mergeCell ref="X37:X38"/>
    <mergeCell ref="Y37:AA37"/>
    <mergeCell ref="R37:R38"/>
    <mergeCell ref="S37:S38"/>
  </mergeCells>
  <pageMargins left="0.98425196850393704" right="0.39370078740157483" top="0.59055118110236227" bottom="0.59055118110236227" header="0.39370078740157483" footer="0.39370078740157483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INFO_ISP_INC&lt;/Code&gt;&#10;  &lt;ObjectCode&gt;SQUERY_INFO_ISP_INC&lt;/ObjectCode&gt;&#10;  &lt;DocName&gt;user_19_5_18.07.2012_12_40_01(Аналитический отчет по исполнению доходов с произвольной группировкой)&lt;/DocName&gt;&#10;  &lt;VariantName&gt;user_19_5_18.07.2012_12:40:01&lt;/VariantName&gt;&#10;  &lt;VariantLink&gt;5727994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CDD4888-ACDB-4205-A0DA-570A1087F18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SUHINICHI36\User36</dc:creator>
  <cp:lastModifiedBy>BOSS 1</cp:lastModifiedBy>
  <cp:lastPrinted>2023-10-19T05:50:42Z</cp:lastPrinted>
  <dcterms:created xsi:type="dcterms:W3CDTF">2023-02-20T11:37:55Z</dcterms:created>
  <dcterms:modified xsi:type="dcterms:W3CDTF">2024-07-11T07:36:34Z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user_19_5_18.07.2012_12_40_01(Аналитический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user_19_5_18.07.2012_12_40_01(10).xlsx</vt:lpwstr>
  </property>
  <property fmtid="{D5CDD505-2E9C-101B-9397-08002B2CF9AE}" pid="4" name="Версия клиента">
    <vt:lpwstr>22.1.30.11160 (.NET 4.0)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user_19_5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